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6170" yWindow="285" windowWidth="11190" windowHeight="11760"/>
  </bookViews>
  <sheets>
    <sheet name="Indatablad" sheetId="1" r:id="rId1"/>
    <sheet name="Cd-uttag i gröda" sheetId="3" r:id="rId2"/>
    <sheet name="Bakgrundsdata" sheetId="2" r:id="rId3"/>
  </sheets>
  <calcPr calcId="145621"/>
</workbook>
</file>

<file path=xl/calcChain.xml><?xml version="1.0" encoding="utf-8"?>
<calcChain xmlns="http://schemas.openxmlformats.org/spreadsheetml/2006/main">
  <c r="W19" i="1" l="1"/>
  <c r="Y19" i="1" s="1"/>
  <c r="Z19" i="1" s="1"/>
  <c r="AA19" i="1" s="1"/>
  <c r="W23" i="1"/>
  <c r="Y23" i="1" s="1"/>
  <c r="Z23" i="1" s="1"/>
  <c r="AA23" i="1" s="1"/>
  <c r="W27" i="1"/>
  <c r="Y27" i="1" s="1"/>
  <c r="Z27" i="1" s="1"/>
  <c r="AA27" i="1" s="1"/>
  <c r="Q17" i="1"/>
  <c r="R17" i="1"/>
  <c r="W17" i="1" s="1"/>
  <c r="Y17" i="1" s="1"/>
  <c r="Z17" i="1" s="1"/>
  <c r="AA17" i="1" s="1"/>
  <c r="Q18" i="1"/>
  <c r="R18" i="1"/>
  <c r="W18" i="1" s="1"/>
  <c r="Y18" i="1" s="1"/>
  <c r="Z18" i="1" s="1"/>
  <c r="AA18" i="1" s="1"/>
  <c r="Q19" i="1"/>
  <c r="R19" i="1"/>
  <c r="Q20" i="1"/>
  <c r="R20" i="1"/>
  <c r="W20" i="1" s="1"/>
  <c r="Y20" i="1" s="1"/>
  <c r="Z20" i="1" s="1"/>
  <c r="AA20" i="1" s="1"/>
  <c r="Q21" i="1"/>
  <c r="R21" i="1"/>
  <c r="W21" i="1" s="1"/>
  <c r="Y21" i="1" s="1"/>
  <c r="Z21" i="1" s="1"/>
  <c r="AA21" i="1" s="1"/>
  <c r="Q22" i="1"/>
  <c r="R22" i="1"/>
  <c r="W22" i="1" s="1"/>
  <c r="Y22" i="1" s="1"/>
  <c r="Z22" i="1" s="1"/>
  <c r="AA22" i="1" s="1"/>
  <c r="Q23" i="1"/>
  <c r="R23" i="1"/>
  <c r="Q24" i="1"/>
  <c r="R24" i="1"/>
  <c r="W24" i="1" s="1"/>
  <c r="Y24" i="1" s="1"/>
  <c r="Z24" i="1" s="1"/>
  <c r="AA24" i="1" s="1"/>
  <c r="Q25" i="1"/>
  <c r="R25" i="1"/>
  <c r="W25" i="1" s="1"/>
  <c r="Y25" i="1" s="1"/>
  <c r="Z25" i="1" s="1"/>
  <c r="AA25" i="1" s="1"/>
  <c r="Q26" i="1"/>
  <c r="R26" i="1"/>
  <c r="W26" i="1" s="1"/>
  <c r="Y26" i="1" s="1"/>
  <c r="Z26" i="1" s="1"/>
  <c r="AA26" i="1" s="1"/>
  <c r="Q27" i="1"/>
  <c r="R27" i="1"/>
  <c r="Q28" i="1"/>
  <c r="R28" i="1"/>
  <c r="W28" i="1" s="1"/>
  <c r="Y28" i="1" s="1"/>
  <c r="Z28" i="1" s="1"/>
  <c r="AA28" i="1" s="1"/>
  <c r="O41" i="1" l="1"/>
  <c r="N41" i="1"/>
  <c r="R40" i="1"/>
  <c r="W40" i="1" s="1"/>
  <c r="Y40" i="1" s="1"/>
  <c r="Q40" i="1"/>
  <c r="R39" i="1"/>
  <c r="Q39" i="1"/>
  <c r="R38" i="1"/>
  <c r="W38" i="1" s="1"/>
  <c r="Y38" i="1" s="1"/>
  <c r="Q38" i="1"/>
  <c r="R37" i="1"/>
  <c r="Q37" i="1"/>
  <c r="R36" i="1"/>
  <c r="Q36" i="1"/>
  <c r="R35" i="1"/>
  <c r="W35" i="1" s="1"/>
  <c r="Y35" i="1" s="1"/>
  <c r="Q35" i="1"/>
  <c r="R34" i="1"/>
  <c r="W34" i="1" s="1"/>
  <c r="Y34" i="1" s="1"/>
  <c r="Q34" i="1"/>
  <c r="R33" i="1"/>
  <c r="W33" i="1" s="1"/>
  <c r="Y33" i="1" s="1"/>
  <c r="Q33" i="1"/>
  <c r="R32" i="1"/>
  <c r="W32" i="1" s="1"/>
  <c r="Y32" i="1" s="1"/>
  <c r="Q32" i="1"/>
  <c r="R31" i="1"/>
  <c r="W31" i="1" s="1"/>
  <c r="Y31" i="1" s="1"/>
  <c r="Q31" i="1"/>
  <c r="R30" i="1"/>
  <c r="W30" i="1" s="1"/>
  <c r="Y30" i="1" s="1"/>
  <c r="Q30" i="1"/>
  <c r="R29" i="1"/>
  <c r="W29" i="1" s="1"/>
  <c r="Q29" i="1"/>
  <c r="W39" i="1"/>
  <c r="Y39" i="1" s="1"/>
  <c r="W36" i="1"/>
  <c r="Y36" i="1" s="1"/>
  <c r="W37" i="1"/>
  <c r="Y37" i="1" s="1"/>
  <c r="Z37" i="1" l="1"/>
  <c r="AA37" i="1" s="1"/>
  <c r="Z31" i="1"/>
  <c r="AA31" i="1" s="1"/>
  <c r="Z32" i="1"/>
  <c r="AA32" i="1" s="1"/>
  <c r="AA34" i="1"/>
  <c r="Z34" i="1"/>
  <c r="Z40" i="1"/>
  <c r="AA40" i="1" s="1"/>
  <c r="Z36" i="1"/>
  <c r="AA36" i="1" s="1"/>
  <c r="Z39" i="1"/>
  <c r="AA39" i="1" s="1"/>
  <c r="Z33" i="1"/>
  <c r="AA33" i="1" s="1"/>
  <c r="Z35" i="1"/>
  <c r="AA35" i="1" s="1"/>
  <c r="Z38" i="1"/>
  <c r="AA38" i="1" s="1"/>
  <c r="Z30" i="1"/>
  <c r="AA30" i="1" s="1"/>
  <c r="Y29" i="1"/>
  <c r="G49" i="2"/>
  <c r="B11" i="3"/>
  <c r="B43" i="2"/>
  <c r="B31" i="2"/>
  <c r="G43" i="2"/>
  <c r="B10" i="3"/>
  <c r="G31" i="2"/>
  <c r="B8" i="3"/>
  <c r="G25" i="2"/>
  <c r="B7" i="3"/>
  <c r="G19" i="2"/>
  <c r="B6" i="3"/>
  <c r="G12" i="2"/>
  <c r="B5" i="3"/>
  <c r="G37" i="2"/>
  <c r="B9" i="3"/>
  <c r="Z29" i="1" l="1"/>
  <c r="AA29" i="1" s="1"/>
</calcChain>
</file>

<file path=xl/sharedStrings.xml><?xml version="1.0" encoding="utf-8"?>
<sst xmlns="http://schemas.openxmlformats.org/spreadsheetml/2006/main" count="138" uniqueCount="78">
  <si>
    <t>mg/kg TS</t>
  </si>
  <si>
    <t>g/ha</t>
  </si>
  <si>
    <t>ha</t>
  </si>
  <si>
    <t>%</t>
  </si>
  <si>
    <t>m</t>
  </si>
  <si>
    <t>Cd-tillförsel via slam</t>
  </si>
  <si>
    <t>Densitet jord</t>
  </si>
  <si>
    <t>Övrigt tillfört</t>
  </si>
  <si>
    <t xml:space="preserve"> Korn </t>
  </si>
  <si>
    <t>Gröda</t>
  </si>
  <si>
    <t>Cd-konc., mg/kg:</t>
  </si>
  <si>
    <t xml:space="preserve">Växtföljd med sockerbetor </t>
  </si>
  <si>
    <t>Upptag i gröda, g/ha</t>
  </si>
  <si>
    <t>Avkastning (skörd,) kg</t>
  </si>
  <si>
    <t>Viktning i växtföljd</t>
  </si>
  <si>
    <t>ton/skifte</t>
  </si>
  <si>
    <t>Matjordsdjup</t>
  </si>
  <si>
    <r>
      <t>kg /m</t>
    </r>
    <r>
      <rPr>
        <vertAlign val="superscript"/>
        <sz val="12"/>
        <rFont val="Times New Roman"/>
        <family val="1"/>
      </rPr>
      <t>3</t>
    </r>
  </si>
  <si>
    <t>Höstvete</t>
  </si>
  <si>
    <t>år</t>
  </si>
  <si>
    <t xml:space="preserve">Skiftets  storlek (areal på vilken slam sprids) </t>
  </si>
  <si>
    <t xml:space="preserve">Antal år som fos-forgivan är beräk-nad för </t>
  </si>
  <si>
    <t>Cd-halt i jord</t>
  </si>
  <si>
    <t xml:space="preserve">TS  slam     </t>
  </si>
  <si>
    <t>Produktionsområde</t>
  </si>
  <si>
    <t>g/ha, år</t>
  </si>
  <si>
    <t>g/ha,år</t>
  </si>
  <si>
    <t>%/år</t>
  </si>
  <si>
    <t>Fördubb-lingstid</t>
  </si>
  <si>
    <t>Götalands södra slättbygder</t>
  </si>
  <si>
    <t>Höstraps</t>
  </si>
  <si>
    <t>Götalands mellanbygder</t>
  </si>
  <si>
    <t>Götalands skogsbygder</t>
  </si>
  <si>
    <t>Götalands norra slättbygder</t>
  </si>
  <si>
    <t>Mellersta Sveriges skogsbygder</t>
  </si>
  <si>
    <t>Raps</t>
  </si>
  <si>
    <t>Svealands Slättbygder</t>
  </si>
  <si>
    <t>Vårraps</t>
  </si>
  <si>
    <t>Socker-betor</t>
  </si>
  <si>
    <t>Höst-raps</t>
  </si>
  <si>
    <t>Data för sockerbetor gäller våtvikt</t>
  </si>
  <si>
    <t>Upptag i gröda för höstvete och korn från http://www-jordbruksmark.slu.se/AkerWebb/MgiPub/Index.jsp?PageType=0&amp;PageID=0
Upptag i gröda för sockerbetor och höstoljeväxter från Naturvårdsverket rapport 4077 (Arne Andersson, Trace Elements in Agrucultural Soils)
OBS! Inga specifika data per produtionsområde finns för sockerbetor och höstoljeväxter
Normskördar 2012 är tagna från http://www.scb.se/Statistik/JO/JO0602/2012A01/JO0602_2012A01_SM_JO15SM1201.pdf
I Norra Götaland har normskördar av höstraps och våraps viktats ihop på arealbasis</t>
  </si>
  <si>
    <t>Växtföljd med sockerbetor</t>
  </si>
  <si>
    <t>Götalands norra Slättbygder</t>
  </si>
  <si>
    <t>Svealands slättbygder</t>
  </si>
  <si>
    <t xml:space="preserve">Upptag i
 gröda
</t>
  </si>
  <si>
    <t>Cd-uttag i gröda g/(ha, år) i typväxtföljd för varje produktionsområde</t>
  </si>
  <si>
    <t>Beräkning av genomsnittligt upptag i typväxtföljder i olika produktionsområden</t>
  </si>
  <si>
    <t>Hjälpdata för beräkning av jordmängd i indatabladet</t>
  </si>
  <si>
    <t>Detta gäller endast om restprodukter från
sockerbetor inte återförs till marken. Om restprodukter återförs - välj värde för aktuellt produktionsområde istället?</t>
  </si>
  <si>
    <t>Cd upptag i gröda (genom-snitt i växtfölj-den)</t>
  </si>
  <si>
    <t>Skifte</t>
  </si>
  <si>
    <t>Kommun</t>
  </si>
  <si>
    <t>Verklig/planerad giva</t>
  </si>
  <si>
    <t>år månad dag</t>
  </si>
  <si>
    <t>Spridnings-datum</t>
  </si>
  <si>
    <t>giva, ton/ha</t>
  </si>
  <si>
    <t>analysår</t>
  </si>
  <si>
    <t>Slam produktions-period</t>
  </si>
  <si>
    <t>Senaste spridning som skett inom en femårsperiod</t>
  </si>
  <si>
    <t>Totalt</t>
  </si>
  <si>
    <t>Beräkning av kadmiumbalans</t>
  </si>
  <si>
    <t>Verklig giva per skifte</t>
  </si>
  <si>
    <t>ton/ha</t>
  </si>
  <si>
    <t>Cd halt i slam</t>
  </si>
  <si>
    <t>Planerad giva per skifte</t>
  </si>
  <si>
    <t>Planerad giva per hektar</t>
  </si>
  <si>
    <t>Verklig giva per ha och år</t>
  </si>
  <si>
    <t xml:space="preserve">Nedfallet och utlakningen av kadmium per ha åkermark kan antas vara lika stor och tas därför inte med i beräkningen (Se MAT21, rapport 1/2009). </t>
  </si>
  <si>
    <t xml:space="preserve">Tillförsel av kadmium sker genom gödsling och nedfall från luften. Bortförsel av kadmium sker genom upptag i grödan och utlakning. </t>
  </si>
  <si>
    <t>Ökning av halten i matjorden</t>
  </si>
  <si>
    <t>Reningsverk:</t>
  </si>
  <si>
    <t>Entreprenör:</t>
  </si>
  <si>
    <t>mg/kg ts</t>
  </si>
  <si>
    <t>Slamparti, produktionsperiod:</t>
  </si>
  <si>
    <t>Fastighetsbeteckning</t>
  </si>
  <si>
    <t>Blocknummer</t>
  </si>
  <si>
    <t xml:space="preserve">Kadmiumbalans år xxxx, från REVAQ certifierad verksmahet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</si>
</sst>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5">
    <font>
      <sz val="10"/>
      <name val="Arial"/>
    </font>
    <font>
      <sz val="11"/>
      <color theme="1"/>
      <name val="Calibri"/>
      <family val="2"/>
      <scheme val="minor"/>
    </font>
    <font>
      <sz val="12"/>
      <name val="Times New Roman"/>
      <family val="1"/>
    </font>
    <font>
      <b/>
      <sz val="12"/>
      <name val="Times New Roman"/>
      <family val="1"/>
    </font>
    <font>
      <sz val="12"/>
      <name val="Arial"/>
      <family val="2"/>
    </font>
    <font>
      <sz val="10"/>
      <name val="Arial"/>
      <family val="2"/>
    </font>
    <font>
      <sz val="8"/>
      <name val="Arial"/>
      <family val="2"/>
    </font>
    <font>
      <b/>
      <i/>
      <sz val="12"/>
      <name val="Times New Roman"/>
      <family val="1"/>
    </font>
    <font>
      <b/>
      <sz val="16"/>
      <name val="Times New Roman"/>
      <family val="1"/>
    </font>
    <font>
      <vertAlign val="superscript"/>
      <sz val="12"/>
      <name val="Times New Roman"/>
      <family val="1"/>
    </font>
    <font>
      <sz val="11"/>
      <color theme="1"/>
      <name val="Calibri"/>
      <family val="2"/>
      <scheme val="minor"/>
    </font>
    <font>
      <sz val="11"/>
      <color theme="1"/>
      <name val="HelveticaNeueLT Std Lt"/>
      <family val="2"/>
    </font>
    <font>
      <sz val="10"/>
      <color theme="1"/>
      <name val="Times New Roman"/>
      <family val="1"/>
    </font>
    <font>
      <sz val="9"/>
      <color theme="1"/>
      <name val="Times New Roman"/>
      <family val="1"/>
    </font>
    <font>
      <sz val="12"/>
      <color theme="1"/>
      <name val="Times New Roman"/>
      <family val="1"/>
    </font>
  </fonts>
  <fills count="9">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6"/>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5" fillId="0" borderId="0"/>
    <xf numFmtId="0" fontId="5" fillId="0" borderId="0"/>
    <xf numFmtId="0" fontId="10" fillId="0" borderId="0"/>
    <xf numFmtId="0" fontId="1" fillId="0" borderId="0"/>
    <xf numFmtId="0" fontId="5" fillId="0" borderId="0"/>
    <xf numFmtId="0" fontId="1" fillId="0" borderId="0"/>
    <xf numFmtId="0" fontId="11" fillId="0" borderId="0"/>
  </cellStyleXfs>
  <cellXfs count="100">
    <xf numFmtId="0" fontId="0" fillId="0" borderId="0" xfId="0"/>
    <xf numFmtId="0" fontId="2" fillId="0" borderId="0" xfId="0" applyFont="1" applyBorder="1"/>
    <xf numFmtId="0" fontId="3" fillId="0" borderId="0" xfId="0" applyFont="1" applyBorder="1"/>
    <xf numFmtId="0" fontId="2" fillId="0" borderId="0" xfId="0" applyFont="1"/>
    <xf numFmtId="0" fontId="2" fillId="0" borderId="0" xfId="0" applyNumberFormat="1" applyFont="1" applyFill="1" applyBorder="1"/>
    <xf numFmtId="0" fontId="4" fillId="0" borderId="0" xfId="0" applyFont="1"/>
    <xf numFmtId="0" fontId="4" fillId="0" borderId="0" xfId="0" applyFont="1" applyBorder="1"/>
    <xf numFmtId="0" fontId="2" fillId="3" borderId="1" xfId="1" applyFont="1" applyFill="1" applyBorder="1" applyAlignment="1">
      <alignment vertical="top" wrapText="1"/>
    </xf>
    <xf numFmtId="0" fontId="2" fillId="3" borderId="1" xfId="0" applyFont="1" applyFill="1" applyBorder="1" applyAlignment="1">
      <alignment vertical="top"/>
    </xf>
    <xf numFmtId="0" fontId="2" fillId="3" borderId="1" xfId="0" applyFont="1" applyFill="1" applyBorder="1" applyAlignment="1"/>
    <xf numFmtId="0" fontId="2" fillId="3" borderId="1" xfId="0" applyFont="1" applyFill="1" applyBorder="1" applyAlignment="1">
      <alignment horizontal="center"/>
    </xf>
    <xf numFmtId="2" fontId="2" fillId="3" borderId="1" xfId="0" applyNumberFormat="1" applyFont="1" applyFill="1" applyBorder="1" applyAlignment="1">
      <alignment horizontal="center"/>
    </xf>
    <xf numFmtId="3" fontId="2" fillId="2" borderId="1" xfId="0" applyNumberFormat="1" applyFont="1" applyFill="1" applyBorder="1" applyAlignment="1">
      <alignment horizontal="center"/>
    </xf>
    <xf numFmtId="1" fontId="2" fillId="3" borderId="1" xfId="0" applyNumberFormat="1" applyFont="1" applyFill="1" applyBorder="1" applyAlignment="1">
      <alignment horizontal="center"/>
    </xf>
    <xf numFmtId="0" fontId="2" fillId="3" borderId="0" xfId="0" applyFont="1" applyFill="1"/>
    <xf numFmtId="0" fontId="2" fillId="3" borderId="0" xfId="0" applyNumberFormat="1" applyFont="1" applyFill="1" applyBorder="1"/>
    <xf numFmtId="0" fontId="2" fillId="3" borderId="1" xfId="0" applyFont="1" applyFill="1" applyBorder="1"/>
    <xf numFmtId="2" fontId="2" fillId="3" borderId="1" xfId="0" applyNumberFormat="1" applyFont="1" applyFill="1" applyBorder="1"/>
    <xf numFmtId="1" fontId="2" fillId="0" borderId="0" xfId="0" applyNumberFormat="1" applyFont="1" applyBorder="1"/>
    <xf numFmtId="0" fontId="5" fillId="0" borderId="0" xfId="0" applyFont="1"/>
    <xf numFmtId="0" fontId="3" fillId="0" borderId="0" xfId="0" applyFont="1"/>
    <xf numFmtId="0" fontId="3" fillId="3" borderId="0" xfId="0" applyFont="1" applyFill="1" applyBorder="1" applyAlignment="1">
      <alignment vertical="top"/>
    </xf>
    <xf numFmtId="0" fontId="3" fillId="3" borderId="0" xfId="0" applyFont="1" applyFill="1" applyBorder="1" applyAlignment="1">
      <alignment vertical="top" wrapText="1"/>
    </xf>
    <xf numFmtId="0" fontId="2" fillId="3" borderId="1" xfId="0" applyFont="1" applyFill="1" applyBorder="1" applyAlignment="1">
      <alignment horizontal="left"/>
    </xf>
    <xf numFmtId="3" fontId="2" fillId="3" borderId="1" xfId="0" applyNumberFormat="1" applyFont="1" applyFill="1" applyBorder="1" applyAlignment="1">
      <alignment horizontal="center"/>
    </xf>
    <xf numFmtId="2" fontId="2" fillId="4" borderId="1" xfId="0" applyNumberFormat="1" applyFont="1" applyFill="1" applyBorder="1"/>
    <xf numFmtId="0" fontId="8" fillId="0" borderId="0" xfId="0" applyFont="1" applyBorder="1" applyAlignment="1">
      <alignment vertical="center"/>
    </xf>
    <xf numFmtId="0" fontId="0" fillId="0" borderId="0" xfId="0" applyAlignment="1">
      <alignment vertical="top"/>
    </xf>
    <xf numFmtId="0" fontId="2" fillId="3" borderId="0" xfId="0" applyNumberFormat="1" applyFont="1" applyFill="1" applyBorder="1" applyAlignment="1">
      <alignment horizontal="left"/>
    </xf>
    <xf numFmtId="0" fontId="8" fillId="0" borderId="0" xfId="0" applyFont="1"/>
    <xf numFmtId="0" fontId="2" fillId="4" borderId="1" xfId="0" applyFont="1" applyFill="1" applyBorder="1"/>
    <xf numFmtId="0" fontId="2" fillId="0" borderId="0" xfId="0" applyFont="1" applyBorder="1" applyProtection="1">
      <protection locked="0"/>
    </xf>
    <xf numFmtId="0" fontId="8" fillId="0" borderId="0" xfId="0" applyFont="1" applyBorder="1" applyProtection="1">
      <protection locked="0"/>
    </xf>
    <xf numFmtId="0" fontId="4" fillId="0" borderId="0" xfId="0" applyFont="1" applyProtection="1">
      <protection locked="0"/>
    </xf>
    <xf numFmtId="0" fontId="3" fillId="0" borderId="0" xfId="0" applyFont="1" applyBorder="1" applyProtection="1">
      <protection locked="0"/>
    </xf>
    <xf numFmtId="0" fontId="2" fillId="0" borderId="0" xfId="0" applyFont="1" applyProtection="1">
      <protection locked="0"/>
    </xf>
    <xf numFmtId="0" fontId="2" fillId="0" borderId="0" xfId="1" applyFont="1" applyBorder="1" applyProtection="1">
      <protection locked="0"/>
    </xf>
    <xf numFmtId="0" fontId="4" fillId="0" borderId="0" xfId="0" applyFont="1" applyFill="1" applyProtection="1">
      <protection locked="0"/>
    </xf>
    <xf numFmtId="0" fontId="4" fillId="4" borderId="0" xfId="0" applyFont="1" applyFill="1" applyProtection="1">
      <protection locked="0"/>
    </xf>
    <xf numFmtId="0" fontId="3" fillId="6" borderId="1" xfId="5" applyFont="1" applyFill="1" applyBorder="1" applyAlignment="1" applyProtection="1">
      <alignment vertical="top"/>
      <protection locked="0"/>
    </xf>
    <xf numFmtId="0" fontId="3" fillId="6" borderId="1" xfId="1" applyFont="1" applyFill="1" applyBorder="1" applyAlignment="1" applyProtection="1">
      <alignment vertical="top" wrapText="1"/>
      <protection locked="0"/>
    </xf>
    <xf numFmtId="0" fontId="3" fillId="6" borderId="3" xfId="1" applyFont="1" applyFill="1" applyBorder="1" applyAlignment="1" applyProtection="1">
      <alignment vertical="top" wrapText="1"/>
      <protection locked="0"/>
    </xf>
    <xf numFmtId="0" fontId="3" fillId="7" borderId="1" xfId="5" applyFont="1" applyFill="1" applyBorder="1" applyAlignment="1" applyProtection="1">
      <alignment vertical="top" wrapText="1"/>
      <protection locked="0"/>
    </xf>
    <xf numFmtId="0" fontId="3" fillId="0" borderId="1" xfId="5" applyFont="1" applyFill="1" applyBorder="1" applyAlignment="1" applyProtection="1">
      <alignment vertical="top" wrapText="1"/>
      <protection locked="0"/>
    </xf>
    <xf numFmtId="0" fontId="3" fillId="0" borderId="3" xfId="1" applyFont="1" applyFill="1" applyBorder="1" applyAlignment="1" applyProtection="1">
      <alignment vertical="top" wrapText="1"/>
      <protection locked="0"/>
    </xf>
    <xf numFmtId="0" fontId="3" fillId="0" borderId="1" xfId="1" applyFont="1" applyFill="1" applyBorder="1" applyAlignment="1" applyProtection="1">
      <alignment vertical="top" wrapText="1"/>
      <protection locked="0"/>
    </xf>
    <xf numFmtId="0" fontId="3" fillId="0" borderId="4" xfId="1" applyFont="1" applyFill="1" applyBorder="1" applyAlignment="1" applyProtection="1">
      <alignment vertical="top" wrapText="1"/>
      <protection locked="0"/>
    </xf>
    <xf numFmtId="0" fontId="3" fillId="0" borderId="5" xfId="1" applyFont="1" applyFill="1" applyBorder="1" applyAlignment="1" applyProtection="1">
      <alignment vertical="top" wrapText="1"/>
      <protection locked="0"/>
    </xf>
    <xf numFmtId="0" fontId="2" fillId="0" borderId="1" xfId="5" applyFont="1" applyBorder="1" applyProtection="1">
      <protection locked="0"/>
    </xf>
    <xf numFmtId="3" fontId="12" fillId="0" borderId="4" xfId="5" applyNumberFormat="1" applyFont="1" applyBorder="1" applyAlignment="1" applyProtection="1">
      <alignment horizontal="left"/>
      <protection locked="0"/>
    </xf>
    <xf numFmtId="16" fontId="12" fillId="0" borderId="1" xfId="5" quotePrefix="1" applyNumberFormat="1" applyFont="1" applyBorder="1" applyProtection="1">
      <protection locked="0"/>
    </xf>
    <xf numFmtId="49" fontId="13" fillId="0" borderId="1" xfId="5" applyNumberFormat="1" applyFont="1" applyBorder="1" applyAlignment="1" applyProtection="1">
      <alignment horizontal="left"/>
      <protection locked="0"/>
    </xf>
    <xf numFmtId="0" fontId="7" fillId="0" borderId="1" xfId="5" applyNumberFormat="1" applyFont="1" applyBorder="1" applyProtection="1">
      <protection locked="0"/>
    </xf>
    <xf numFmtId="0" fontId="7" fillId="0" borderId="1" xfId="5" applyNumberFormat="1" applyFont="1" applyFill="1" applyBorder="1" applyAlignment="1" applyProtection="1">
      <alignment horizontal="center"/>
      <protection locked="0"/>
    </xf>
    <xf numFmtId="0" fontId="7" fillId="0" borderId="2" xfId="5" applyNumberFormat="1" applyFont="1" applyFill="1" applyBorder="1" applyAlignment="1" applyProtection="1">
      <alignment horizontal="center"/>
      <protection locked="0"/>
    </xf>
    <xf numFmtId="0" fontId="7" fillId="7" borderId="1" xfId="5" applyNumberFormat="1" applyFont="1" applyFill="1" applyBorder="1" applyAlignment="1" applyProtection="1">
      <alignment horizontal="center"/>
      <protection locked="0"/>
    </xf>
    <xf numFmtId="0" fontId="7" fillId="0" borderId="1" xfId="5" applyNumberFormat="1" applyFont="1" applyFill="1" applyBorder="1" applyProtection="1">
      <protection locked="0"/>
    </xf>
    <xf numFmtId="0" fontId="7" fillId="0" borderId="1" xfId="0" applyNumberFormat="1"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3" fontId="14" fillId="0" borderId="1" xfId="5" applyNumberFormat="1" applyFont="1" applyFill="1" applyBorder="1" applyAlignment="1" applyProtection="1">
      <alignment horizontal="left"/>
      <protection locked="0"/>
    </xf>
    <xf numFmtId="49" fontId="14" fillId="0" borderId="1" xfId="5" applyNumberFormat="1" applyFont="1" applyFill="1" applyBorder="1" applyProtection="1">
      <protection locked="0"/>
    </xf>
    <xf numFmtId="49" fontId="14" fillId="0" borderId="1" xfId="5" applyNumberFormat="1" applyFont="1" applyBorder="1" applyAlignment="1" applyProtection="1">
      <alignment horizontal="left" wrapText="1"/>
      <protection locked="0"/>
    </xf>
    <xf numFmtId="0" fontId="2" fillId="0" borderId="1" xfId="5" applyNumberFormat="1" applyFont="1" applyFill="1" applyBorder="1" applyProtection="1">
      <protection locked="0"/>
    </xf>
    <xf numFmtId="0" fontId="14" fillId="0" borderId="1" xfId="5" applyFont="1" applyFill="1" applyBorder="1" applyAlignment="1" applyProtection="1">
      <alignment wrapText="1"/>
      <protection locked="0"/>
    </xf>
    <xf numFmtId="165" fontId="2" fillId="0" borderId="1" xfId="5" applyNumberFormat="1" applyFont="1" applyFill="1" applyBorder="1" applyAlignment="1" applyProtection="1">
      <protection locked="0"/>
    </xf>
    <xf numFmtId="1" fontId="2" fillId="0" borderId="1" xfId="5" applyNumberFormat="1" applyFont="1" applyFill="1" applyBorder="1" applyAlignment="1" applyProtection="1">
      <protection locked="0"/>
    </xf>
    <xf numFmtId="2" fontId="2" fillId="8" borderId="1" xfId="5" applyNumberFormat="1" applyFont="1" applyFill="1" applyBorder="1" applyProtection="1">
      <protection locked="0"/>
    </xf>
    <xf numFmtId="1" fontId="2" fillId="8" borderId="1" xfId="0" applyNumberFormat="1" applyFont="1" applyFill="1" applyBorder="1" applyAlignment="1" applyProtection="1">
      <protection locked="0"/>
    </xf>
    <xf numFmtId="2" fontId="2" fillId="5" borderId="1" xfId="0" applyNumberFormat="1" applyFont="1" applyFill="1" applyBorder="1" applyAlignment="1" applyProtection="1">
      <protection locked="0"/>
    </xf>
    <xf numFmtId="2" fontId="2" fillId="4" borderId="1" xfId="0" applyNumberFormat="1" applyFont="1" applyFill="1" applyBorder="1" applyAlignment="1" applyProtection="1">
      <protection locked="0"/>
    </xf>
    <xf numFmtId="165" fontId="2" fillId="0" borderId="1" xfId="0" applyNumberFormat="1" applyFont="1" applyFill="1" applyBorder="1" applyAlignment="1" applyProtection="1">
      <protection locked="0"/>
    </xf>
    <xf numFmtId="164" fontId="2" fillId="4" borderId="1" xfId="0" applyNumberFormat="1" applyFont="1" applyFill="1" applyBorder="1" applyAlignment="1" applyProtection="1">
      <protection locked="0"/>
    </xf>
    <xf numFmtId="3" fontId="2" fillId="4" borderId="1" xfId="0" applyNumberFormat="1" applyFont="1" applyFill="1" applyBorder="1" applyAlignment="1" applyProtection="1">
      <protection locked="0"/>
    </xf>
    <xf numFmtId="2" fontId="2" fillId="0" borderId="1" xfId="0" applyNumberFormat="1" applyFont="1" applyFill="1" applyBorder="1" applyAlignment="1" applyProtection="1">
      <protection locked="0"/>
    </xf>
    <xf numFmtId="2" fontId="2" fillId="8" borderId="1" xfId="0" applyNumberFormat="1" applyFont="1" applyFill="1" applyBorder="1" applyAlignment="1" applyProtection="1">
      <protection locked="0"/>
    </xf>
    <xf numFmtId="0" fontId="2" fillId="0" borderId="1" xfId="5" applyFont="1" applyFill="1" applyBorder="1" applyProtection="1">
      <protection locked="0"/>
    </xf>
    <xf numFmtId="0" fontId="14" fillId="0" borderId="1" xfId="5" applyFont="1" applyBorder="1" applyAlignment="1" applyProtection="1">
      <alignment horizontal="left" wrapText="1"/>
      <protection locked="0"/>
    </xf>
    <xf numFmtId="3" fontId="14" fillId="0" borderId="1" xfId="5" quotePrefix="1" applyNumberFormat="1" applyFont="1" applyFill="1" applyBorder="1" applyAlignment="1" applyProtection="1">
      <alignment horizontal="left"/>
      <protection locked="0"/>
    </xf>
    <xf numFmtId="2" fontId="14" fillId="0" borderId="1" xfId="5" applyNumberFormat="1" applyFont="1" applyFill="1" applyBorder="1" applyAlignment="1" applyProtection="1">
      <alignment wrapText="1"/>
      <protection locked="0"/>
    </xf>
    <xf numFmtId="0" fontId="3" fillId="0" borderId="1" xfId="5" applyFont="1" applyBorder="1" applyProtection="1">
      <protection locked="0"/>
    </xf>
    <xf numFmtId="0" fontId="2" fillId="8" borderId="1" xfId="5" applyFont="1" applyFill="1" applyBorder="1" applyProtection="1">
      <protection locked="0"/>
    </xf>
    <xf numFmtId="0" fontId="0" fillId="0" borderId="0" xfId="0" applyProtection="1">
      <protection locked="0"/>
    </xf>
    <xf numFmtId="1" fontId="2" fillId="0" borderId="1" xfId="5" applyNumberFormat="1" applyFont="1" applyFill="1" applyBorder="1" applyProtection="1"/>
    <xf numFmtId="165" fontId="2" fillId="0" borderId="1" xfId="5" applyNumberFormat="1" applyFont="1" applyFill="1" applyBorder="1" applyAlignment="1" applyProtection="1"/>
    <xf numFmtId="2" fontId="2" fillId="4" borderId="1" xfId="0" applyNumberFormat="1" applyFont="1" applyFill="1" applyBorder="1" applyAlignment="1" applyProtection="1"/>
    <xf numFmtId="165" fontId="2" fillId="0" borderId="1" xfId="0" applyNumberFormat="1" applyFont="1" applyFill="1" applyBorder="1" applyAlignment="1" applyProtection="1"/>
    <xf numFmtId="164" fontId="2" fillId="4" borderId="1" xfId="0" applyNumberFormat="1" applyFont="1" applyFill="1" applyBorder="1" applyAlignment="1" applyProtection="1"/>
    <xf numFmtId="3" fontId="2" fillId="4" borderId="1" xfId="0" applyNumberFormat="1" applyFont="1" applyFill="1" applyBorder="1" applyAlignment="1" applyProtection="1"/>
    <xf numFmtId="1" fontId="2" fillId="3" borderId="1" xfId="0" applyNumberFormat="1" applyFont="1" applyFill="1" applyBorder="1" applyAlignment="1" applyProtection="1"/>
    <xf numFmtId="0" fontId="3" fillId="6" borderId="3" xfId="1" applyFont="1" applyFill="1" applyBorder="1" applyAlignment="1" applyProtection="1">
      <alignment horizontal="center" vertical="top" wrapText="1"/>
      <protection locked="0"/>
    </xf>
    <xf numFmtId="0" fontId="3" fillId="6" borderId="5" xfId="1" applyFont="1" applyFill="1" applyBorder="1" applyAlignment="1" applyProtection="1">
      <alignment horizontal="center" vertical="top" wrapText="1"/>
      <protection locked="0"/>
    </xf>
    <xf numFmtId="0" fontId="3" fillId="0" borderId="3" xfId="1" applyFont="1" applyFill="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2" fillId="4" borderId="0" xfId="0" applyFont="1" applyFill="1" applyAlignment="1">
      <alignment vertical="top" wrapText="1"/>
    </xf>
    <xf numFmtId="0" fontId="2" fillId="0" borderId="0" xfId="0" applyFont="1" applyAlignment="1">
      <alignment vertical="top"/>
    </xf>
    <xf numFmtId="0" fontId="2" fillId="0" borderId="0" xfId="0" applyFont="1" applyFill="1" applyBorder="1" applyAlignment="1">
      <alignment vertical="top" wrapText="1"/>
    </xf>
    <xf numFmtId="0" fontId="0" fillId="0" borderId="0" xfId="0" applyAlignment="1">
      <alignment vertical="top"/>
    </xf>
    <xf numFmtId="0" fontId="2" fillId="3" borderId="2" xfId="1" applyFont="1" applyFill="1" applyBorder="1" applyAlignment="1">
      <alignment vertical="top" wrapText="1"/>
    </xf>
    <xf numFmtId="0" fontId="0" fillId="3" borderId="4" xfId="0" applyFill="1" applyBorder="1" applyAlignment="1"/>
    <xf numFmtId="0" fontId="2" fillId="3" borderId="4" xfId="1" applyFont="1" applyFill="1" applyBorder="1" applyAlignment="1">
      <alignment vertical="top" wrapText="1"/>
    </xf>
  </cellXfs>
  <cellStyles count="8">
    <cellStyle name="Normal" xfId="0" builtinId="0"/>
    <cellStyle name="Normal 2" xfId="1"/>
    <cellStyle name="Normal 3" xfId="2"/>
    <cellStyle name="Normal 4" xfId="3"/>
    <cellStyle name="Normal 4 2" xfId="6"/>
    <cellStyle name="Normal 5" xfId="5"/>
    <cellStyle name="Normal 6" xfId="7"/>
    <cellStyle name="Normal 7"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22</xdr:col>
      <xdr:colOff>317500</xdr:colOff>
      <xdr:row>4</xdr:row>
      <xdr:rowOff>250751</xdr:rowOff>
    </xdr:from>
    <xdr:ext cx="1993900" cy="1193800"/>
    <xdr:sp macro="" textlink="">
      <xdr:nvSpPr>
        <xdr:cNvPr id="2" name="TextBox 1"/>
        <xdr:cNvSpPr txBox="1"/>
      </xdr:nvSpPr>
      <xdr:spPr>
        <a:xfrm>
          <a:off x="17850145" y="1003891"/>
          <a:ext cx="1993900" cy="1193800"/>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400" b="1"/>
            <a:t>Gå till fliken "Cd-uttag</a:t>
          </a:r>
          <a:r>
            <a:rPr lang="sv-SE" sz="1400" b="1" baseline="0"/>
            <a:t> i gröda" och hämta </a:t>
          </a:r>
          <a:r>
            <a:rPr lang="sv-SE" sz="1400" b="1"/>
            <a:t>det värde</a:t>
          </a:r>
          <a:r>
            <a:rPr lang="sv-SE" sz="1400" b="1" baseline="0"/>
            <a:t>  som gäller för aktuellt produktions-område!</a:t>
          </a:r>
          <a:endParaRPr lang="sv-SE" sz="1400" b="1"/>
        </a:p>
      </xdr:txBody>
    </xdr:sp>
    <xdr:clientData/>
  </xdr:oneCellAnchor>
  <xdr:twoCellAnchor>
    <xdr:from>
      <xdr:col>21</xdr:col>
      <xdr:colOff>76200</xdr:colOff>
      <xdr:row>5</xdr:row>
      <xdr:rowOff>5538</xdr:rowOff>
    </xdr:from>
    <xdr:to>
      <xdr:col>22</xdr:col>
      <xdr:colOff>317500</xdr:colOff>
      <xdr:row>12</xdr:row>
      <xdr:rowOff>170638</xdr:rowOff>
    </xdr:to>
    <xdr:sp macro="" textlink="">
      <xdr:nvSpPr>
        <xdr:cNvPr id="4" name="Bent-Up Arrow 3"/>
        <xdr:cNvSpPr/>
      </xdr:nvSpPr>
      <xdr:spPr>
        <a:xfrm rot="10800000">
          <a:off x="16960924" y="1013416"/>
          <a:ext cx="889221" cy="1560623"/>
        </a:xfrm>
        <a:prstGeom prst="bentUpArrow">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oneCellAnchor>
    <xdr:from>
      <xdr:col>2</xdr:col>
      <xdr:colOff>214312</xdr:colOff>
      <xdr:row>0</xdr:row>
      <xdr:rowOff>119061</xdr:rowOff>
    </xdr:from>
    <xdr:ext cx="2524125" cy="500063"/>
    <xdr:sp macro="" textlink="">
      <xdr:nvSpPr>
        <xdr:cNvPr id="3" name="textruta 2"/>
        <xdr:cNvSpPr txBox="1"/>
      </xdr:nvSpPr>
      <xdr:spPr>
        <a:xfrm>
          <a:off x="214312" y="119061"/>
          <a:ext cx="2524125" cy="5000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a:t>Plats för logga .</a:t>
          </a:r>
          <a:r>
            <a:rPr lang="sv-SE" sz="1100" baseline="0"/>
            <a:t> Skydd av  beräknings-rutor måste  låsas upp före inläggning.</a:t>
          </a:r>
          <a:endParaRPr lang="sv-SE" sz="1100"/>
        </a:p>
      </xdr:txBody>
    </xdr:sp>
    <xdr:clientData/>
  </xdr:oneCellAnchor>
  <xdr:oneCellAnchor>
    <xdr:from>
      <xdr:col>16</xdr:col>
      <xdr:colOff>180436</xdr:colOff>
      <xdr:row>4</xdr:row>
      <xdr:rowOff>257324</xdr:rowOff>
    </xdr:from>
    <xdr:ext cx="3455818" cy="1626471"/>
    <xdr:sp macro="" textlink="">
      <xdr:nvSpPr>
        <xdr:cNvPr id="5" name="TextBox 4"/>
        <xdr:cNvSpPr txBox="1"/>
      </xdr:nvSpPr>
      <xdr:spPr>
        <a:xfrm>
          <a:off x="13413382" y="1028395"/>
          <a:ext cx="3455818" cy="1626471"/>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v-SE" sz="1400" b="1"/>
            <a:t>Beräkningsrutor</a:t>
          </a:r>
          <a:r>
            <a:rPr lang="sv-SE" sz="1400" b="1" baseline="0"/>
            <a:t>na nedan är låsta för att </a:t>
          </a:r>
        </a:p>
        <a:p>
          <a:r>
            <a:rPr lang="sv-SE" sz="1400" b="1" baseline="0"/>
            <a:t>undvika oavsiktlig överskrivning. Vid behov </a:t>
          </a:r>
        </a:p>
        <a:p>
          <a:r>
            <a:rPr lang="sv-SE" sz="1400" b="1" baseline="0"/>
            <a:t>kan de låsas upp i fliken </a:t>
          </a:r>
          <a:r>
            <a:rPr lang="sv-SE" sz="1400" b="1" i="1" baseline="0"/>
            <a:t>Review/Granska </a:t>
          </a:r>
        </a:p>
        <a:p>
          <a:r>
            <a:rPr lang="sv-SE" sz="1400" b="1" baseline="0"/>
            <a:t>överst på sidan. Klicka på </a:t>
          </a:r>
          <a:r>
            <a:rPr lang="sv-SE" sz="1400" b="1" i="1" baseline="0"/>
            <a:t>Unprotect sheet</a:t>
          </a:r>
        </a:p>
        <a:p>
          <a:r>
            <a:rPr lang="sv-SE" sz="1400" b="1" i="1" baseline="0"/>
            <a:t>/Skydda blad.</a:t>
          </a:r>
          <a:r>
            <a:rPr lang="sv-SE" sz="1400" b="1" i="0" baseline="0"/>
            <a:t> Nytt klick på samma knapp </a:t>
          </a:r>
        </a:p>
        <a:p>
          <a:r>
            <a:rPr lang="sv-SE" sz="1400" b="1" i="0" baseline="0"/>
            <a:t>återtäller skyddet (Klicka bara OK! i rutan  </a:t>
          </a:r>
        </a:p>
        <a:p>
          <a:r>
            <a:rPr lang="sv-SE" sz="1400" b="1" i="0" baseline="0"/>
            <a:t>som kommer upp)!</a:t>
          </a:r>
          <a:endParaRPr lang="sv-SE" sz="1400" b="1" i="1"/>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21166</xdr:colOff>
      <xdr:row>2</xdr:row>
      <xdr:rowOff>31753</xdr:rowOff>
    </xdr:from>
    <xdr:to>
      <xdr:col>10</xdr:col>
      <xdr:colOff>49741</xdr:colOff>
      <xdr:row>30</xdr:row>
      <xdr:rowOff>150276</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9083" y="751420"/>
          <a:ext cx="4325408" cy="5865273"/>
        </a:xfrm>
        <a:prstGeom prst="rect">
          <a:avLst/>
        </a:prstGeom>
        <a:solidFill>
          <a:srgbClr val="FFC000"/>
        </a:solidFill>
      </xdr:spPr>
    </xdr:pic>
    <xdr:clientData/>
  </xdr:twoCellAnchor>
  <xdr:oneCellAnchor>
    <xdr:from>
      <xdr:col>0</xdr:col>
      <xdr:colOff>21167</xdr:colOff>
      <xdr:row>1</xdr:row>
      <xdr:rowOff>0</xdr:rowOff>
    </xdr:from>
    <xdr:ext cx="2804584" cy="446276"/>
    <xdr:sp macro="" textlink="">
      <xdr:nvSpPr>
        <xdr:cNvPr id="4" name="TextBox 3"/>
        <xdr:cNvSpPr txBox="1"/>
      </xdr:nvSpPr>
      <xdr:spPr>
        <a:xfrm>
          <a:off x="21167" y="338667"/>
          <a:ext cx="2804584" cy="446276"/>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200">
              <a:latin typeface="Times New Roman" pitchFamily="18" charset="0"/>
              <a:cs typeface="Times New Roman" pitchFamily="18" charset="0"/>
            </a:rPr>
            <a:t>Välj värde i tabellen nedan, och skriv in </a:t>
          </a:r>
        </a:p>
        <a:p>
          <a:r>
            <a:rPr lang="sv-SE" sz="1200">
              <a:latin typeface="Times New Roman" pitchFamily="18" charset="0"/>
              <a:cs typeface="Times New Roman" pitchFamily="18" charset="0"/>
            </a:rPr>
            <a:t>på första raden i kolumn M i Indatabladet!</a:t>
          </a: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A150"/>
  <sheetViews>
    <sheetView tabSelected="1" topLeftCell="C1" zoomScale="70" zoomScaleNormal="70" workbookViewId="0">
      <selection activeCell="E6" sqref="E6"/>
    </sheetView>
  </sheetViews>
  <sheetFormatPr defaultRowHeight="15"/>
  <cols>
    <col min="1" max="1" width="0" style="33" hidden="1" customWidth="1"/>
    <col min="2" max="2" width="12.140625" style="33" hidden="1" customWidth="1"/>
    <col min="3" max="3" width="18.7109375" style="33" customWidth="1"/>
    <col min="4" max="4" width="30.7109375" style="33" customWidth="1"/>
    <col min="5" max="5" width="24.7109375" style="33" customWidth="1"/>
    <col min="6" max="6" width="20.7109375" style="33" customWidth="1"/>
    <col min="7" max="7" width="13" style="33" customWidth="1"/>
    <col min="8" max="8" width="9.85546875" style="33" customWidth="1"/>
    <col min="9" max="9" width="12.85546875" style="33" customWidth="1"/>
    <col min="10" max="18" width="9.7109375" style="33" customWidth="1"/>
    <col min="19" max="19" width="15.7109375" style="33" customWidth="1"/>
    <col min="20" max="23" width="9.7109375" style="33" customWidth="1"/>
    <col min="24" max="24" width="0" style="33" hidden="1" customWidth="1"/>
    <col min="25" max="25" width="9.7109375" style="33" customWidth="1"/>
    <col min="26" max="27" width="10.140625" style="33" customWidth="1"/>
    <col min="28" max="16384" width="9.140625" style="33"/>
  </cols>
  <sheetData>
    <row r="5" spans="1:27" ht="20.25">
      <c r="A5" s="31"/>
      <c r="B5" s="31"/>
      <c r="C5" s="32" t="s">
        <v>77</v>
      </c>
      <c r="E5" s="34"/>
      <c r="F5" s="34"/>
      <c r="G5" s="31"/>
      <c r="H5" s="31"/>
      <c r="I5" s="31"/>
      <c r="J5" s="31"/>
      <c r="K5" s="31"/>
      <c r="L5" s="31"/>
      <c r="M5" s="31"/>
      <c r="P5" s="34"/>
      <c r="Q5" s="34"/>
      <c r="X5" s="31"/>
      <c r="Y5" s="31"/>
      <c r="Z5" s="31"/>
      <c r="AA5" s="31"/>
    </row>
    <row r="6" spans="1:27" ht="15.75">
      <c r="A6" s="31"/>
      <c r="B6" s="31"/>
      <c r="J6" s="31"/>
      <c r="K6" s="34"/>
      <c r="L6" s="34"/>
      <c r="M6" s="34"/>
      <c r="X6" s="31"/>
      <c r="Y6" s="31"/>
      <c r="Z6" s="31"/>
      <c r="AA6" s="31"/>
    </row>
    <row r="7" spans="1:27" ht="15.75">
      <c r="A7" s="31"/>
      <c r="B7" s="31"/>
      <c r="C7" s="35" t="s">
        <v>71</v>
      </c>
      <c r="J7" s="31"/>
      <c r="K7" s="34"/>
      <c r="L7" s="34"/>
      <c r="M7" s="34"/>
      <c r="X7" s="31"/>
      <c r="Y7" s="31"/>
      <c r="Z7" s="31"/>
      <c r="AA7" s="31"/>
    </row>
    <row r="8" spans="1:27" ht="15.75">
      <c r="A8" s="31"/>
      <c r="B8" s="31"/>
      <c r="C8" s="31" t="s">
        <v>72</v>
      </c>
      <c r="D8" s="31"/>
      <c r="E8" s="34"/>
      <c r="F8" s="31"/>
      <c r="G8" s="31"/>
      <c r="H8" s="31"/>
      <c r="I8" s="31"/>
      <c r="J8" s="31"/>
      <c r="K8" s="35"/>
      <c r="X8" s="31"/>
      <c r="Y8" s="31"/>
      <c r="Z8" s="31"/>
      <c r="AA8" s="31"/>
    </row>
    <row r="9" spans="1:27" ht="15.75">
      <c r="A9" s="31"/>
      <c r="B9" s="31"/>
      <c r="C9" s="31" t="s">
        <v>74</v>
      </c>
      <c r="D9" s="31"/>
      <c r="E9" s="34"/>
      <c r="F9" s="31"/>
      <c r="G9" s="31"/>
      <c r="H9" s="31"/>
      <c r="I9" s="31"/>
      <c r="J9" s="31"/>
      <c r="K9" s="35"/>
      <c r="X9" s="31"/>
      <c r="Y9" s="31"/>
      <c r="Z9" s="31"/>
      <c r="AA9" s="31"/>
    </row>
    <row r="10" spans="1:27" ht="15.75">
      <c r="A10" s="31"/>
      <c r="B10" s="31"/>
      <c r="C10" s="31"/>
      <c r="D10" s="31"/>
      <c r="E10" s="34"/>
      <c r="F10" s="31"/>
      <c r="G10" s="31"/>
      <c r="H10" s="31"/>
      <c r="I10" s="31"/>
      <c r="J10" s="31"/>
      <c r="K10" s="34"/>
      <c r="L10" s="34"/>
      <c r="M10" s="34"/>
      <c r="X10" s="31"/>
      <c r="Y10" s="31"/>
      <c r="Z10" s="31"/>
      <c r="AA10" s="31"/>
    </row>
    <row r="11" spans="1:27" ht="15.75">
      <c r="A11" s="31"/>
      <c r="B11" s="31"/>
      <c r="C11" s="36" t="s">
        <v>69</v>
      </c>
      <c r="D11" s="36"/>
      <c r="E11" s="34"/>
      <c r="F11" s="31"/>
      <c r="G11" s="31"/>
      <c r="H11" s="31"/>
      <c r="I11" s="31"/>
      <c r="J11" s="31"/>
      <c r="K11" s="34"/>
      <c r="L11" s="34"/>
      <c r="M11" s="34"/>
      <c r="X11" s="31"/>
      <c r="Y11" s="31"/>
      <c r="Z11" s="31"/>
      <c r="AA11" s="31"/>
    </row>
    <row r="12" spans="1:27" ht="15.75">
      <c r="A12" s="31"/>
      <c r="B12" s="31"/>
      <c r="C12" s="36" t="s">
        <v>68</v>
      </c>
      <c r="D12" s="36"/>
      <c r="E12" s="34"/>
      <c r="F12" s="31"/>
      <c r="G12" s="31"/>
      <c r="H12" s="31"/>
      <c r="I12" s="31"/>
      <c r="J12" s="31"/>
      <c r="K12" s="34"/>
      <c r="L12" s="34"/>
      <c r="M12" s="34"/>
      <c r="X12" s="31"/>
      <c r="Y12" s="31"/>
      <c r="Z12" s="31"/>
      <c r="AA12" s="31"/>
    </row>
    <row r="14" spans="1:27">
      <c r="K14" s="37"/>
      <c r="L14" s="37"/>
      <c r="M14" s="37"/>
      <c r="N14" s="37"/>
      <c r="O14" s="37"/>
      <c r="P14" s="37"/>
      <c r="Q14" s="37"/>
      <c r="R14" s="37"/>
      <c r="S14" s="37"/>
      <c r="T14" s="37"/>
      <c r="U14" s="37"/>
      <c r="V14" s="37"/>
      <c r="W14" s="38" t="s">
        <v>61</v>
      </c>
      <c r="X14" s="38"/>
      <c r="Y14" s="38"/>
      <c r="Z14" s="38"/>
      <c r="AA14" s="38"/>
    </row>
    <row r="15" spans="1:27" ht="110.25">
      <c r="C15" s="39" t="s">
        <v>52</v>
      </c>
      <c r="D15" s="40" t="s">
        <v>76</v>
      </c>
      <c r="E15" s="40" t="s">
        <v>75</v>
      </c>
      <c r="F15" s="40" t="s">
        <v>58</v>
      </c>
      <c r="G15" s="41" t="s">
        <v>51</v>
      </c>
      <c r="H15" s="89" t="s">
        <v>59</v>
      </c>
      <c r="I15" s="90"/>
      <c r="J15" s="89" t="s">
        <v>22</v>
      </c>
      <c r="K15" s="90"/>
      <c r="L15" s="40" t="s">
        <v>65</v>
      </c>
      <c r="M15" s="40" t="s">
        <v>66</v>
      </c>
      <c r="N15" s="40" t="s">
        <v>20</v>
      </c>
      <c r="O15" s="40" t="s">
        <v>21</v>
      </c>
      <c r="P15" s="42" t="s">
        <v>62</v>
      </c>
      <c r="Q15" s="43" t="s">
        <v>53</v>
      </c>
      <c r="R15" s="42" t="s">
        <v>67</v>
      </c>
      <c r="S15" s="44" t="s">
        <v>55</v>
      </c>
      <c r="T15" s="44" t="s">
        <v>64</v>
      </c>
      <c r="U15" s="45" t="s">
        <v>23</v>
      </c>
      <c r="V15" s="44" t="s">
        <v>50</v>
      </c>
      <c r="W15" s="45" t="s">
        <v>5</v>
      </c>
      <c r="X15" s="46" t="s">
        <v>7</v>
      </c>
      <c r="Y15" s="91" t="s">
        <v>70</v>
      </c>
      <c r="Z15" s="92"/>
      <c r="AA15" s="47" t="s">
        <v>28</v>
      </c>
    </row>
    <row r="16" spans="1:27" ht="15.75">
      <c r="C16" s="48"/>
      <c r="D16" s="49"/>
      <c r="E16" s="49"/>
      <c r="F16" s="50"/>
      <c r="G16" s="51"/>
      <c r="H16" s="52" t="s">
        <v>19</v>
      </c>
      <c r="I16" s="52" t="s">
        <v>56</v>
      </c>
      <c r="J16" s="53" t="s">
        <v>0</v>
      </c>
      <c r="K16" s="53" t="s">
        <v>57</v>
      </c>
      <c r="L16" s="53" t="s">
        <v>15</v>
      </c>
      <c r="M16" s="53"/>
      <c r="N16" s="53" t="s">
        <v>2</v>
      </c>
      <c r="O16" s="54" t="s">
        <v>19</v>
      </c>
      <c r="P16" s="55" t="s">
        <v>15</v>
      </c>
      <c r="Q16" s="53" t="s">
        <v>3</v>
      </c>
      <c r="R16" s="55" t="s">
        <v>63</v>
      </c>
      <c r="S16" s="56" t="s">
        <v>54</v>
      </c>
      <c r="T16" s="56" t="s">
        <v>73</v>
      </c>
      <c r="U16" s="57" t="s">
        <v>3</v>
      </c>
      <c r="V16" s="58" t="s">
        <v>25</v>
      </c>
      <c r="W16" s="57" t="s">
        <v>25</v>
      </c>
      <c r="X16" s="57" t="s">
        <v>1</v>
      </c>
      <c r="Y16" s="58" t="s">
        <v>26</v>
      </c>
      <c r="Z16" s="58" t="s">
        <v>27</v>
      </c>
      <c r="AA16" s="58" t="s">
        <v>19</v>
      </c>
    </row>
    <row r="17" spans="3:27" ht="15.75">
      <c r="C17" s="48"/>
      <c r="D17" s="49"/>
      <c r="E17" s="49"/>
      <c r="F17" s="50"/>
      <c r="G17" s="51"/>
      <c r="H17" s="52"/>
      <c r="I17" s="52"/>
      <c r="J17" s="53"/>
      <c r="K17" s="53"/>
      <c r="L17" s="53"/>
      <c r="M17" s="53"/>
      <c r="N17" s="53"/>
      <c r="O17" s="54"/>
      <c r="P17" s="55"/>
      <c r="Q17" s="82" t="e">
        <f t="shared" ref="Q17" si="0">P17/L17*100</f>
        <v>#DIV/0!</v>
      </c>
      <c r="R17" s="83" t="e">
        <f t="shared" ref="R17" si="1">(P17/N17)/O17</f>
        <v>#DIV/0!</v>
      </c>
      <c r="S17" s="56"/>
      <c r="T17" s="66"/>
      <c r="U17" s="67"/>
      <c r="V17" s="68"/>
      <c r="W17" s="84" t="e">
        <f t="shared" ref="W17:W28" si="2">R17*T17*U17/100</f>
        <v>#DIV/0!</v>
      </c>
      <c r="X17" s="85"/>
      <c r="Y17" s="84" t="e">
        <f t="shared" ref="Y17:Y28" si="3">W17-V17</f>
        <v>#DIV/0!</v>
      </c>
      <c r="Z17" s="86" t="e">
        <f t="shared" ref="Z17:Z28" si="4">(Y17/(0.25*1250*10*J17)*100)</f>
        <v>#DIV/0!</v>
      </c>
      <c r="AA17" s="87" t="e">
        <f t="shared" ref="AA17:AA28" si="5">100*(1/Z17)</f>
        <v>#DIV/0!</v>
      </c>
    </row>
    <row r="18" spans="3:27" ht="15.75">
      <c r="C18" s="48"/>
      <c r="D18" s="49"/>
      <c r="E18" s="49"/>
      <c r="F18" s="50"/>
      <c r="G18" s="51"/>
      <c r="H18" s="52"/>
      <c r="I18" s="52"/>
      <c r="J18" s="53"/>
      <c r="K18" s="53"/>
      <c r="L18" s="53"/>
      <c r="M18" s="53"/>
      <c r="N18" s="53"/>
      <c r="O18" s="54"/>
      <c r="P18" s="55"/>
      <c r="Q18" s="82" t="e">
        <f t="shared" ref="Q18:Q28" si="6">P18/L18*100</f>
        <v>#DIV/0!</v>
      </c>
      <c r="R18" s="83" t="e">
        <f t="shared" ref="R18:R28" si="7">(P18/N18)/O18</f>
        <v>#DIV/0!</v>
      </c>
      <c r="S18" s="56"/>
      <c r="T18" s="66"/>
      <c r="U18" s="67"/>
      <c r="V18" s="68"/>
      <c r="W18" s="84" t="e">
        <f t="shared" si="2"/>
        <v>#DIV/0!</v>
      </c>
      <c r="X18" s="85"/>
      <c r="Y18" s="84" t="e">
        <f t="shared" si="3"/>
        <v>#DIV/0!</v>
      </c>
      <c r="Z18" s="86" t="e">
        <f t="shared" si="4"/>
        <v>#DIV/0!</v>
      </c>
      <c r="AA18" s="87" t="e">
        <f t="shared" si="5"/>
        <v>#DIV/0!</v>
      </c>
    </row>
    <row r="19" spans="3:27" ht="15.75">
      <c r="C19" s="48"/>
      <c r="D19" s="49"/>
      <c r="E19" s="49"/>
      <c r="F19" s="50"/>
      <c r="G19" s="51"/>
      <c r="H19" s="52"/>
      <c r="I19" s="52"/>
      <c r="J19" s="53"/>
      <c r="K19" s="53"/>
      <c r="L19" s="53"/>
      <c r="M19" s="53"/>
      <c r="N19" s="53"/>
      <c r="O19" s="54"/>
      <c r="P19" s="55"/>
      <c r="Q19" s="82" t="e">
        <f t="shared" si="6"/>
        <v>#DIV/0!</v>
      </c>
      <c r="R19" s="83" t="e">
        <f t="shared" si="7"/>
        <v>#DIV/0!</v>
      </c>
      <c r="S19" s="56"/>
      <c r="T19" s="66"/>
      <c r="U19" s="67"/>
      <c r="V19" s="68"/>
      <c r="W19" s="84" t="e">
        <f t="shared" si="2"/>
        <v>#DIV/0!</v>
      </c>
      <c r="X19" s="85"/>
      <c r="Y19" s="84" t="e">
        <f t="shared" si="3"/>
        <v>#DIV/0!</v>
      </c>
      <c r="Z19" s="86" t="e">
        <f t="shared" si="4"/>
        <v>#DIV/0!</v>
      </c>
      <c r="AA19" s="87" t="e">
        <f t="shared" si="5"/>
        <v>#DIV/0!</v>
      </c>
    </row>
    <row r="20" spans="3:27" ht="15.75">
      <c r="C20" s="48"/>
      <c r="D20" s="49"/>
      <c r="E20" s="49"/>
      <c r="F20" s="50"/>
      <c r="G20" s="51"/>
      <c r="H20" s="52"/>
      <c r="I20" s="52"/>
      <c r="J20" s="53"/>
      <c r="K20" s="53"/>
      <c r="L20" s="53"/>
      <c r="M20" s="53"/>
      <c r="N20" s="53"/>
      <c r="O20" s="54"/>
      <c r="P20" s="55"/>
      <c r="Q20" s="82" t="e">
        <f t="shared" si="6"/>
        <v>#DIV/0!</v>
      </c>
      <c r="R20" s="83" t="e">
        <f t="shared" si="7"/>
        <v>#DIV/0!</v>
      </c>
      <c r="S20" s="56"/>
      <c r="T20" s="66"/>
      <c r="U20" s="67"/>
      <c r="V20" s="68"/>
      <c r="W20" s="84" t="e">
        <f t="shared" si="2"/>
        <v>#DIV/0!</v>
      </c>
      <c r="X20" s="85"/>
      <c r="Y20" s="84" t="e">
        <f t="shared" si="3"/>
        <v>#DIV/0!</v>
      </c>
      <c r="Z20" s="86" t="e">
        <f t="shared" si="4"/>
        <v>#DIV/0!</v>
      </c>
      <c r="AA20" s="87" t="e">
        <f t="shared" si="5"/>
        <v>#DIV/0!</v>
      </c>
    </row>
    <row r="21" spans="3:27" ht="15.75">
      <c r="C21" s="48"/>
      <c r="D21" s="49"/>
      <c r="E21" s="49"/>
      <c r="F21" s="50"/>
      <c r="G21" s="51"/>
      <c r="H21" s="52"/>
      <c r="I21" s="52"/>
      <c r="J21" s="53"/>
      <c r="K21" s="53"/>
      <c r="L21" s="53"/>
      <c r="M21" s="53"/>
      <c r="N21" s="53"/>
      <c r="O21" s="54"/>
      <c r="P21" s="55"/>
      <c r="Q21" s="82" t="e">
        <f t="shared" si="6"/>
        <v>#DIV/0!</v>
      </c>
      <c r="R21" s="83" t="e">
        <f t="shared" si="7"/>
        <v>#DIV/0!</v>
      </c>
      <c r="S21" s="56"/>
      <c r="T21" s="66"/>
      <c r="U21" s="67"/>
      <c r="V21" s="68"/>
      <c r="W21" s="84" t="e">
        <f t="shared" si="2"/>
        <v>#DIV/0!</v>
      </c>
      <c r="X21" s="85"/>
      <c r="Y21" s="84" t="e">
        <f t="shared" si="3"/>
        <v>#DIV/0!</v>
      </c>
      <c r="Z21" s="86" t="e">
        <f t="shared" si="4"/>
        <v>#DIV/0!</v>
      </c>
      <c r="AA21" s="87" t="e">
        <f t="shared" si="5"/>
        <v>#DIV/0!</v>
      </c>
    </row>
    <row r="22" spans="3:27" ht="15.75">
      <c r="C22" s="48"/>
      <c r="D22" s="49"/>
      <c r="E22" s="49"/>
      <c r="F22" s="50"/>
      <c r="G22" s="51"/>
      <c r="H22" s="52"/>
      <c r="I22" s="52"/>
      <c r="J22" s="53"/>
      <c r="K22" s="53"/>
      <c r="L22" s="53"/>
      <c r="M22" s="53"/>
      <c r="N22" s="53"/>
      <c r="O22" s="54"/>
      <c r="P22" s="55"/>
      <c r="Q22" s="82" t="e">
        <f t="shared" si="6"/>
        <v>#DIV/0!</v>
      </c>
      <c r="R22" s="83" t="e">
        <f t="shared" si="7"/>
        <v>#DIV/0!</v>
      </c>
      <c r="S22" s="56"/>
      <c r="T22" s="66"/>
      <c r="U22" s="67"/>
      <c r="V22" s="68"/>
      <c r="W22" s="84" t="e">
        <f t="shared" si="2"/>
        <v>#DIV/0!</v>
      </c>
      <c r="X22" s="85"/>
      <c r="Y22" s="84" t="e">
        <f t="shared" si="3"/>
        <v>#DIV/0!</v>
      </c>
      <c r="Z22" s="86" t="e">
        <f t="shared" si="4"/>
        <v>#DIV/0!</v>
      </c>
      <c r="AA22" s="87" t="e">
        <f t="shared" si="5"/>
        <v>#DIV/0!</v>
      </c>
    </row>
    <row r="23" spans="3:27" ht="15.75">
      <c r="C23" s="48"/>
      <c r="D23" s="49"/>
      <c r="E23" s="49"/>
      <c r="F23" s="50"/>
      <c r="G23" s="51"/>
      <c r="H23" s="52"/>
      <c r="I23" s="52"/>
      <c r="J23" s="53"/>
      <c r="K23" s="53"/>
      <c r="L23" s="53"/>
      <c r="M23" s="53"/>
      <c r="N23" s="53"/>
      <c r="O23" s="54"/>
      <c r="P23" s="55"/>
      <c r="Q23" s="82" t="e">
        <f t="shared" si="6"/>
        <v>#DIV/0!</v>
      </c>
      <c r="R23" s="83" t="e">
        <f t="shared" si="7"/>
        <v>#DIV/0!</v>
      </c>
      <c r="S23" s="56"/>
      <c r="T23" s="66"/>
      <c r="U23" s="67"/>
      <c r="V23" s="68"/>
      <c r="W23" s="84" t="e">
        <f t="shared" si="2"/>
        <v>#DIV/0!</v>
      </c>
      <c r="X23" s="85"/>
      <c r="Y23" s="84" t="e">
        <f t="shared" si="3"/>
        <v>#DIV/0!</v>
      </c>
      <c r="Z23" s="86" t="e">
        <f t="shared" si="4"/>
        <v>#DIV/0!</v>
      </c>
      <c r="AA23" s="87" t="e">
        <f t="shared" si="5"/>
        <v>#DIV/0!</v>
      </c>
    </row>
    <row r="24" spans="3:27" ht="15.75">
      <c r="C24" s="48"/>
      <c r="D24" s="49"/>
      <c r="E24" s="49"/>
      <c r="F24" s="50"/>
      <c r="G24" s="51"/>
      <c r="H24" s="52"/>
      <c r="I24" s="52"/>
      <c r="J24" s="53"/>
      <c r="K24" s="53"/>
      <c r="L24" s="53"/>
      <c r="M24" s="53"/>
      <c r="N24" s="53"/>
      <c r="O24" s="54"/>
      <c r="P24" s="55"/>
      <c r="Q24" s="82" t="e">
        <f t="shared" si="6"/>
        <v>#DIV/0!</v>
      </c>
      <c r="R24" s="83" t="e">
        <f t="shared" si="7"/>
        <v>#DIV/0!</v>
      </c>
      <c r="S24" s="56"/>
      <c r="T24" s="66"/>
      <c r="U24" s="67"/>
      <c r="V24" s="68"/>
      <c r="W24" s="84" t="e">
        <f t="shared" si="2"/>
        <v>#DIV/0!</v>
      </c>
      <c r="X24" s="85"/>
      <c r="Y24" s="84" t="e">
        <f t="shared" si="3"/>
        <v>#DIV/0!</v>
      </c>
      <c r="Z24" s="86" t="e">
        <f t="shared" si="4"/>
        <v>#DIV/0!</v>
      </c>
      <c r="AA24" s="87" t="e">
        <f t="shared" si="5"/>
        <v>#DIV/0!</v>
      </c>
    </row>
    <row r="25" spans="3:27" ht="15.75">
      <c r="C25" s="48"/>
      <c r="D25" s="49"/>
      <c r="E25" s="49"/>
      <c r="F25" s="50"/>
      <c r="G25" s="51"/>
      <c r="H25" s="52"/>
      <c r="I25" s="52"/>
      <c r="J25" s="53"/>
      <c r="K25" s="53"/>
      <c r="L25" s="53"/>
      <c r="M25" s="53"/>
      <c r="N25" s="53"/>
      <c r="O25" s="54"/>
      <c r="P25" s="55"/>
      <c r="Q25" s="82" t="e">
        <f t="shared" si="6"/>
        <v>#DIV/0!</v>
      </c>
      <c r="R25" s="83" t="e">
        <f t="shared" si="7"/>
        <v>#DIV/0!</v>
      </c>
      <c r="S25" s="56"/>
      <c r="T25" s="66"/>
      <c r="U25" s="67"/>
      <c r="V25" s="68"/>
      <c r="W25" s="84" t="e">
        <f t="shared" si="2"/>
        <v>#DIV/0!</v>
      </c>
      <c r="X25" s="85"/>
      <c r="Y25" s="84" t="e">
        <f t="shared" si="3"/>
        <v>#DIV/0!</v>
      </c>
      <c r="Z25" s="86" t="e">
        <f t="shared" si="4"/>
        <v>#DIV/0!</v>
      </c>
      <c r="AA25" s="87" t="e">
        <f t="shared" si="5"/>
        <v>#DIV/0!</v>
      </c>
    </row>
    <row r="26" spans="3:27" ht="15.75">
      <c r="C26" s="48"/>
      <c r="D26" s="49"/>
      <c r="E26" s="49"/>
      <c r="F26" s="50"/>
      <c r="G26" s="51"/>
      <c r="H26" s="52"/>
      <c r="I26" s="52"/>
      <c r="J26" s="53"/>
      <c r="K26" s="53"/>
      <c r="L26" s="53"/>
      <c r="M26" s="53"/>
      <c r="N26" s="53"/>
      <c r="O26" s="54"/>
      <c r="P26" s="55"/>
      <c r="Q26" s="82" t="e">
        <f t="shared" si="6"/>
        <v>#DIV/0!</v>
      </c>
      <c r="R26" s="83" t="e">
        <f t="shared" si="7"/>
        <v>#DIV/0!</v>
      </c>
      <c r="S26" s="56"/>
      <c r="T26" s="66"/>
      <c r="U26" s="67"/>
      <c r="V26" s="68"/>
      <c r="W26" s="84" t="e">
        <f t="shared" si="2"/>
        <v>#DIV/0!</v>
      </c>
      <c r="X26" s="85"/>
      <c r="Y26" s="84" t="e">
        <f t="shared" si="3"/>
        <v>#DIV/0!</v>
      </c>
      <c r="Z26" s="86" t="e">
        <f t="shared" si="4"/>
        <v>#DIV/0!</v>
      </c>
      <c r="AA26" s="87" t="e">
        <f t="shared" si="5"/>
        <v>#DIV/0!</v>
      </c>
    </row>
    <row r="27" spans="3:27" ht="15.75">
      <c r="C27" s="48"/>
      <c r="D27" s="49"/>
      <c r="E27" s="49"/>
      <c r="F27" s="50"/>
      <c r="G27" s="51"/>
      <c r="H27" s="52"/>
      <c r="I27" s="52"/>
      <c r="J27" s="53"/>
      <c r="K27" s="53"/>
      <c r="L27" s="53"/>
      <c r="M27" s="53"/>
      <c r="N27" s="53"/>
      <c r="O27" s="54"/>
      <c r="P27" s="55"/>
      <c r="Q27" s="82" t="e">
        <f t="shared" si="6"/>
        <v>#DIV/0!</v>
      </c>
      <c r="R27" s="83" t="e">
        <f t="shared" si="7"/>
        <v>#DIV/0!</v>
      </c>
      <c r="S27" s="56"/>
      <c r="T27" s="66"/>
      <c r="U27" s="67"/>
      <c r="V27" s="68"/>
      <c r="W27" s="84" t="e">
        <f t="shared" si="2"/>
        <v>#DIV/0!</v>
      </c>
      <c r="X27" s="85"/>
      <c r="Y27" s="84" t="e">
        <f t="shared" si="3"/>
        <v>#DIV/0!</v>
      </c>
      <c r="Z27" s="86" t="e">
        <f t="shared" si="4"/>
        <v>#DIV/0!</v>
      </c>
      <c r="AA27" s="87" t="e">
        <f t="shared" si="5"/>
        <v>#DIV/0!</v>
      </c>
    </row>
    <row r="28" spans="3:27" ht="15.75">
      <c r="C28" s="48"/>
      <c r="D28" s="49"/>
      <c r="E28" s="49"/>
      <c r="F28" s="50"/>
      <c r="G28" s="51"/>
      <c r="H28" s="52"/>
      <c r="I28" s="52"/>
      <c r="J28" s="53"/>
      <c r="K28" s="53"/>
      <c r="L28" s="53"/>
      <c r="M28" s="53"/>
      <c r="N28" s="53"/>
      <c r="O28" s="54"/>
      <c r="P28" s="55"/>
      <c r="Q28" s="82" t="e">
        <f t="shared" si="6"/>
        <v>#DIV/0!</v>
      </c>
      <c r="R28" s="83" t="e">
        <f t="shared" si="7"/>
        <v>#DIV/0!</v>
      </c>
      <c r="S28" s="56"/>
      <c r="T28" s="66"/>
      <c r="U28" s="67"/>
      <c r="V28" s="68"/>
      <c r="W28" s="84" t="e">
        <f t="shared" si="2"/>
        <v>#DIV/0!</v>
      </c>
      <c r="X28" s="85"/>
      <c r="Y28" s="84" t="e">
        <f t="shared" si="3"/>
        <v>#DIV/0!</v>
      </c>
      <c r="Z28" s="86" t="e">
        <f t="shared" si="4"/>
        <v>#DIV/0!</v>
      </c>
      <c r="AA28" s="87" t="e">
        <f t="shared" si="5"/>
        <v>#DIV/0!</v>
      </c>
    </row>
    <row r="29" spans="3:27" ht="18.75" customHeight="1">
      <c r="C29" s="48"/>
      <c r="D29" s="59"/>
      <c r="E29" s="59"/>
      <c r="F29" s="60"/>
      <c r="G29" s="61"/>
      <c r="H29" s="62"/>
      <c r="I29" s="62"/>
      <c r="J29" s="63"/>
      <c r="K29" s="63"/>
      <c r="L29" s="63"/>
      <c r="M29" s="63"/>
      <c r="N29" s="64"/>
      <c r="O29" s="65"/>
      <c r="P29" s="65"/>
      <c r="Q29" s="82" t="e">
        <f>P29/L29*100</f>
        <v>#DIV/0!</v>
      </c>
      <c r="R29" s="83" t="e">
        <f>(P29/N29)/O29</f>
        <v>#DIV/0!</v>
      </c>
      <c r="S29" s="62"/>
      <c r="T29" s="66"/>
      <c r="U29" s="67"/>
      <c r="V29" s="68"/>
      <c r="W29" s="84" t="e">
        <f t="shared" ref="W29:W40" si="8">R29*T29*U29/100</f>
        <v>#DIV/0!</v>
      </c>
      <c r="X29" s="85"/>
      <c r="Y29" s="84" t="e">
        <f>W29-V29</f>
        <v>#DIV/0!</v>
      </c>
      <c r="Z29" s="86" t="e">
        <f>(Y29/(0.25*1250*10*J29)*100)</f>
        <v>#DIV/0!</v>
      </c>
      <c r="AA29" s="87" t="e">
        <f>100*(1/Z29)</f>
        <v>#DIV/0!</v>
      </c>
    </row>
    <row r="30" spans="3:27" ht="18.75" customHeight="1">
      <c r="C30" s="48"/>
      <c r="D30" s="59"/>
      <c r="E30" s="59"/>
      <c r="F30" s="60"/>
      <c r="G30" s="61"/>
      <c r="H30" s="48"/>
      <c r="I30" s="48"/>
      <c r="J30" s="63"/>
      <c r="K30" s="63"/>
      <c r="L30" s="63"/>
      <c r="M30" s="63"/>
      <c r="N30" s="64"/>
      <c r="O30" s="65"/>
      <c r="P30" s="65"/>
      <c r="Q30" s="82" t="e">
        <f t="shared" ref="Q30:Q40" si="9">P30/L30*100</f>
        <v>#DIV/0!</v>
      </c>
      <c r="R30" s="83" t="e">
        <f t="shared" ref="R30:R40" si="10">(P30/N30)/O30</f>
        <v>#DIV/0!</v>
      </c>
      <c r="S30" s="73"/>
      <c r="T30" s="74"/>
      <c r="U30" s="67"/>
      <c r="V30" s="68"/>
      <c r="W30" s="84" t="e">
        <f t="shared" si="8"/>
        <v>#DIV/0!</v>
      </c>
      <c r="X30" s="85"/>
      <c r="Y30" s="84" t="e">
        <f t="shared" ref="Y30:Y40" si="11">W30-V30</f>
        <v>#DIV/0!</v>
      </c>
      <c r="Z30" s="86" t="e">
        <f>(Y30/(0.25*1250*10*J30)*100)</f>
        <v>#DIV/0!</v>
      </c>
      <c r="AA30" s="87" t="e">
        <f t="shared" ref="AA30:AA40" si="12">100*(1/Z30)</f>
        <v>#DIV/0!</v>
      </c>
    </row>
    <row r="31" spans="3:27" ht="18.75" customHeight="1">
      <c r="C31" s="48"/>
      <c r="D31" s="59"/>
      <c r="E31" s="59"/>
      <c r="F31" s="60"/>
      <c r="G31" s="61"/>
      <c r="H31" s="48"/>
      <c r="I31" s="48"/>
      <c r="J31" s="63"/>
      <c r="K31" s="63"/>
      <c r="L31" s="63"/>
      <c r="M31" s="63"/>
      <c r="N31" s="64"/>
      <c r="O31" s="65"/>
      <c r="P31" s="65"/>
      <c r="Q31" s="82" t="e">
        <f t="shared" si="9"/>
        <v>#DIV/0!</v>
      </c>
      <c r="R31" s="83" t="e">
        <f t="shared" si="10"/>
        <v>#DIV/0!</v>
      </c>
      <c r="S31" s="75"/>
      <c r="T31" s="66"/>
      <c r="U31" s="67"/>
      <c r="V31" s="68"/>
      <c r="W31" s="84" t="e">
        <f t="shared" si="8"/>
        <v>#DIV/0!</v>
      </c>
      <c r="X31" s="85"/>
      <c r="Y31" s="84" t="e">
        <f t="shared" si="11"/>
        <v>#DIV/0!</v>
      </c>
      <c r="Z31" s="86" t="e">
        <f t="shared" ref="Z31:Z40" si="13">(Y31/(0.25*1250*10*J31)*100)</f>
        <v>#DIV/0!</v>
      </c>
      <c r="AA31" s="87" t="e">
        <f t="shared" si="12"/>
        <v>#DIV/0!</v>
      </c>
    </row>
    <row r="32" spans="3:27" ht="18.75" customHeight="1">
      <c r="C32" s="48"/>
      <c r="D32" s="59"/>
      <c r="E32" s="59"/>
      <c r="F32" s="60"/>
      <c r="G32" s="76"/>
      <c r="H32" s="48"/>
      <c r="I32" s="48"/>
      <c r="J32" s="63"/>
      <c r="K32" s="63"/>
      <c r="L32" s="63"/>
      <c r="M32" s="63"/>
      <c r="N32" s="64"/>
      <c r="O32" s="65"/>
      <c r="P32" s="65"/>
      <c r="Q32" s="82" t="e">
        <f t="shared" si="9"/>
        <v>#DIV/0!</v>
      </c>
      <c r="R32" s="83" t="e">
        <f t="shared" si="10"/>
        <v>#DIV/0!</v>
      </c>
      <c r="S32" s="75"/>
      <c r="T32" s="66"/>
      <c r="U32" s="67"/>
      <c r="V32" s="68"/>
      <c r="W32" s="84" t="e">
        <f t="shared" si="8"/>
        <v>#DIV/0!</v>
      </c>
      <c r="X32" s="88"/>
      <c r="Y32" s="84" t="e">
        <f t="shared" si="11"/>
        <v>#DIV/0!</v>
      </c>
      <c r="Z32" s="86" t="e">
        <f t="shared" si="13"/>
        <v>#DIV/0!</v>
      </c>
      <c r="AA32" s="87" t="e">
        <f t="shared" si="12"/>
        <v>#DIV/0!</v>
      </c>
    </row>
    <row r="33" spans="3:27" ht="18.75" customHeight="1">
      <c r="C33" s="48"/>
      <c r="D33" s="59"/>
      <c r="E33" s="59"/>
      <c r="F33" s="60"/>
      <c r="G33" s="76"/>
      <c r="H33" s="48"/>
      <c r="I33" s="48"/>
      <c r="J33" s="63"/>
      <c r="K33" s="63"/>
      <c r="L33" s="63"/>
      <c r="M33" s="63"/>
      <c r="N33" s="64"/>
      <c r="O33" s="65"/>
      <c r="P33" s="65"/>
      <c r="Q33" s="82" t="e">
        <f t="shared" si="9"/>
        <v>#DIV/0!</v>
      </c>
      <c r="R33" s="83" t="e">
        <f t="shared" si="10"/>
        <v>#DIV/0!</v>
      </c>
      <c r="S33" s="75"/>
      <c r="T33" s="66"/>
      <c r="U33" s="67"/>
      <c r="V33" s="68"/>
      <c r="W33" s="84" t="e">
        <f t="shared" si="8"/>
        <v>#DIV/0!</v>
      </c>
      <c r="X33" s="85"/>
      <c r="Y33" s="84" t="e">
        <f t="shared" si="11"/>
        <v>#DIV/0!</v>
      </c>
      <c r="Z33" s="86" t="e">
        <f t="shared" si="13"/>
        <v>#DIV/0!</v>
      </c>
      <c r="AA33" s="87" t="e">
        <f t="shared" si="12"/>
        <v>#DIV/0!</v>
      </c>
    </row>
    <row r="34" spans="3:27" ht="18.75" customHeight="1">
      <c r="C34" s="48"/>
      <c r="D34" s="59"/>
      <c r="E34" s="59"/>
      <c r="F34" s="60"/>
      <c r="G34" s="61"/>
      <c r="H34" s="48"/>
      <c r="I34" s="48"/>
      <c r="J34" s="63"/>
      <c r="K34" s="63"/>
      <c r="L34" s="63"/>
      <c r="M34" s="63"/>
      <c r="N34" s="64"/>
      <c r="O34" s="65"/>
      <c r="P34" s="65"/>
      <c r="Q34" s="82" t="e">
        <f t="shared" si="9"/>
        <v>#DIV/0!</v>
      </c>
      <c r="R34" s="83" t="e">
        <f t="shared" si="10"/>
        <v>#DIV/0!</v>
      </c>
      <c r="S34" s="75"/>
      <c r="T34" s="66"/>
      <c r="U34" s="67"/>
      <c r="V34" s="68"/>
      <c r="W34" s="84" t="e">
        <f t="shared" si="8"/>
        <v>#DIV/0!</v>
      </c>
      <c r="X34" s="85"/>
      <c r="Y34" s="84" t="e">
        <f t="shared" si="11"/>
        <v>#DIV/0!</v>
      </c>
      <c r="Z34" s="86" t="e">
        <f t="shared" si="13"/>
        <v>#DIV/0!</v>
      </c>
      <c r="AA34" s="87" t="e">
        <f t="shared" si="12"/>
        <v>#DIV/0!</v>
      </c>
    </row>
    <row r="35" spans="3:27" ht="18.75" customHeight="1">
      <c r="C35" s="48"/>
      <c r="D35" s="59"/>
      <c r="E35" s="59"/>
      <c r="F35" s="60"/>
      <c r="G35" s="61"/>
      <c r="H35" s="48"/>
      <c r="I35" s="48"/>
      <c r="J35" s="63"/>
      <c r="K35" s="63"/>
      <c r="L35" s="63"/>
      <c r="M35" s="63"/>
      <c r="N35" s="64"/>
      <c r="O35" s="65"/>
      <c r="P35" s="65"/>
      <c r="Q35" s="82" t="e">
        <f t="shared" si="9"/>
        <v>#DIV/0!</v>
      </c>
      <c r="R35" s="83" t="e">
        <f t="shared" si="10"/>
        <v>#DIV/0!</v>
      </c>
      <c r="S35" s="75"/>
      <c r="T35" s="66"/>
      <c r="U35" s="67"/>
      <c r="V35" s="68"/>
      <c r="W35" s="84" t="e">
        <f t="shared" si="8"/>
        <v>#DIV/0!</v>
      </c>
      <c r="X35" s="85"/>
      <c r="Y35" s="84" t="e">
        <f t="shared" si="11"/>
        <v>#DIV/0!</v>
      </c>
      <c r="Z35" s="86" t="e">
        <f t="shared" si="13"/>
        <v>#DIV/0!</v>
      </c>
      <c r="AA35" s="87" t="e">
        <f t="shared" si="12"/>
        <v>#DIV/0!</v>
      </c>
    </row>
    <row r="36" spans="3:27" ht="18.75" customHeight="1">
      <c r="C36" s="48"/>
      <c r="D36" s="59"/>
      <c r="E36" s="59"/>
      <c r="F36" s="60"/>
      <c r="G36" s="76"/>
      <c r="H36" s="48"/>
      <c r="I36" s="48"/>
      <c r="J36" s="63"/>
      <c r="K36" s="63"/>
      <c r="L36" s="63"/>
      <c r="M36" s="63"/>
      <c r="N36" s="64"/>
      <c r="O36" s="65"/>
      <c r="P36" s="65"/>
      <c r="Q36" s="82" t="e">
        <f t="shared" si="9"/>
        <v>#DIV/0!</v>
      </c>
      <c r="R36" s="83" t="e">
        <f t="shared" si="10"/>
        <v>#DIV/0!</v>
      </c>
      <c r="S36" s="75"/>
      <c r="T36" s="66"/>
      <c r="U36" s="67"/>
      <c r="V36" s="68"/>
      <c r="W36" s="84" t="e">
        <f t="shared" si="8"/>
        <v>#DIV/0!</v>
      </c>
      <c r="X36" s="85"/>
      <c r="Y36" s="84" t="e">
        <f t="shared" si="11"/>
        <v>#DIV/0!</v>
      </c>
      <c r="Z36" s="86" t="e">
        <f t="shared" si="13"/>
        <v>#DIV/0!</v>
      </c>
      <c r="AA36" s="87" t="e">
        <f t="shared" si="12"/>
        <v>#DIV/0!</v>
      </c>
    </row>
    <row r="37" spans="3:27" ht="18.75" customHeight="1">
      <c r="C37" s="48"/>
      <c r="D37" s="59"/>
      <c r="E37" s="59"/>
      <c r="F37" s="77"/>
      <c r="G37" s="61"/>
      <c r="H37" s="48"/>
      <c r="I37" s="48"/>
      <c r="J37" s="63"/>
      <c r="K37" s="63"/>
      <c r="L37" s="63"/>
      <c r="M37" s="63"/>
      <c r="N37" s="78"/>
      <c r="O37" s="65"/>
      <c r="P37" s="65"/>
      <c r="Q37" s="82" t="e">
        <f t="shared" si="9"/>
        <v>#DIV/0!</v>
      </c>
      <c r="R37" s="83" t="e">
        <f t="shared" si="10"/>
        <v>#DIV/0!</v>
      </c>
      <c r="S37" s="75"/>
      <c r="T37" s="66"/>
      <c r="U37" s="67"/>
      <c r="V37" s="68"/>
      <c r="W37" s="84" t="e">
        <f t="shared" si="8"/>
        <v>#DIV/0!</v>
      </c>
      <c r="X37" s="85"/>
      <c r="Y37" s="84" t="e">
        <f t="shared" si="11"/>
        <v>#DIV/0!</v>
      </c>
      <c r="Z37" s="86" t="e">
        <f t="shared" si="13"/>
        <v>#DIV/0!</v>
      </c>
      <c r="AA37" s="87" t="e">
        <f t="shared" si="12"/>
        <v>#DIV/0!</v>
      </c>
    </row>
    <row r="38" spans="3:27" ht="18.75" customHeight="1">
      <c r="C38" s="48"/>
      <c r="D38" s="59"/>
      <c r="E38" s="59"/>
      <c r="F38" s="77"/>
      <c r="G38" s="61"/>
      <c r="H38" s="48"/>
      <c r="I38" s="48"/>
      <c r="J38" s="63"/>
      <c r="K38" s="63"/>
      <c r="L38" s="63"/>
      <c r="M38" s="63"/>
      <c r="N38" s="78"/>
      <c r="O38" s="65"/>
      <c r="P38" s="65"/>
      <c r="Q38" s="82" t="e">
        <f t="shared" si="9"/>
        <v>#DIV/0!</v>
      </c>
      <c r="R38" s="83" t="e">
        <f t="shared" si="10"/>
        <v>#DIV/0!</v>
      </c>
      <c r="S38" s="75"/>
      <c r="T38" s="66"/>
      <c r="U38" s="67"/>
      <c r="V38" s="68"/>
      <c r="W38" s="84" t="e">
        <f t="shared" si="8"/>
        <v>#DIV/0!</v>
      </c>
      <c r="X38" s="85"/>
      <c r="Y38" s="84" t="e">
        <f t="shared" si="11"/>
        <v>#DIV/0!</v>
      </c>
      <c r="Z38" s="86" t="e">
        <f t="shared" si="13"/>
        <v>#DIV/0!</v>
      </c>
      <c r="AA38" s="87" t="e">
        <f t="shared" si="12"/>
        <v>#DIV/0!</v>
      </c>
    </row>
    <row r="39" spans="3:27" ht="18.75" customHeight="1">
      <c r="C39" s="48"/>
      <c r="D39" s="59"/>
      <c r="E39" s="59"/>
      <c r="F39" s="77"/>
      <c r="G39" s="61"/>
      <c r="H39" s="48"/>
      <c r="I39" s="48"/>
      <c r="J39" s="63"/>
      <c r="K39" s="63"/>
      <c r="L39" s="63"/>
      <c r="M39" s="63"/>
      <c r="N39" s="78"/>
      <c r="O39" s="65"/>
      <c r="P39" s="65"/>
      <c r="Q39" s="82" t="e">
        <f t="shared" si="9"/>
        <v>#DIV/0!</v>
      </c>
      <c r="R39" s="83" t="e">
        <f t="shared" si="10"/>
        <v>#DIV/0!</v>
      </c>
      <c r="S39" s="75"/>
      <c r="T39" s="66"/>
      <c r="U39" s="67"/>
      <c r="V39" s="68"/>
      <c r="W39" s="84" t="e">
        <f t="shared" si="8"/>
        <v>#DIV/0!</v>
      </c>
      <c r="X39" s="85"/>
      <c r="Y39" s="84" t="e">
        <f t="shared" si="11"/>
        <v>#DIV/0!</v>
      </c>
      <c r="Z39" s="86" t="e">
        <f t="shared" si="13"/>
        <v>#DIV/0!</v>
      </c>
      <c r="AA39" s="87" t="e">
        <f t="shared" si="12"/>
        <v>#DIV/0!</v>
      </c>
    </row>
    <row r="40" spans="3:27" ht="18.75" customHeight="1">
      <c r="C40" s="48"/>
      <c r="D40" s="59"/>
      <c r="E40" s="59"/>
      <c r="F40" s="60"/>
      <c r="G40" s="61"/>
      <c r="H40" s="48"/>
      <c r="I40" s="48"/>
      <c r="J40" s="63"/>
      <c r="K40" s="63"/>
      <c r="L40" s="63"/>
      <c r="M40" s="63"/>
      <c r="N40" s="64"/>
      <c r="O40" s="65"/>
      <c r="P40" s="65"/>
      <c r="Q40" s="82" t="e">
        <f t="shared" si="9"/>
        <v>#DIV/0!</v>
      </c>
      <c r="R40" s="83" t="e">
        <f t="shared" si="10"/>
        <v>#DIV/0!</v>
      </c>
      <c r="S40" s="75"/>
      <c r="T40" s="66"/>
      <c r="U40" s="67"/>
      <c r="V40" s="68"/>
      <c r="W40" s="84" t="e">
        <f t="shared" si="8"/>
        <v>#DIV/0!</v>
      </c>
      <c r="X40" s="85"/>
      <c r="Y40" s="84" t="e">
        <f t="shared" si="11"/>
        <v>#DIV/0!</v>
      </c>
      <c r="Z40" s="86" t="e">
        <f t="shared" si="13"/>
        <v>#DIV/0!</v>
      </c>
      <c r="AA40" s="87" t="e">
        <f t="shared" si="12"/>
        <v>#DIV/0!</v>
      </c>
    </row>
    <row r="41" spans="3:27" ht="18.75" customHeight="1">
      <c r="C41" s="79" t="s">
        <v>60</v>
      </c>
      <c r="D41" s="59"/>
      <c r="E41" s="59"/>
      <c r="F41" s="60"/>
      <c r="G41" s="76"/>
      <c r="H41" s="48"/>
      <c r="I41" s="48"/>
      <c r="J41" s="63"/>
      <c r="K41" s="63"/>
      <c r="L41" s="63"/>
      <c r="M41" s="63"/>
      <c r="N41" s="83">
        <f>SUM(N29:N40)</f>
        <v>0</v>
      </c>
      <c r="O41" s="83">
        <f>SUM(O29:O40)</f>
        <v>0</v>
      </c>
      <c r="P41" s="65"/>
      <c r="Q41" s="75"/>
      <c r="R41" s="65"/>
      <c r="S41" s="75"/>
      <c r="T41" s="80"/>
      <c r="U41" s="67"/>
      <c r="V41" s="68"/>
      <c r="W41" s="69"/>
      <c r="X41" s="70"/>
      <c r="Y41" s="69"/>
      <c r="Z41" s="71"/>
      <c r="AA41" s="72"/>
    </row>
    <row r="43" spans="3:27" s="81" customFormat="1" ht="12.75"/>
    <row r="44" spans="3:27" s="81" customFormat="1" ht="12.75"/>
    <row r="45" spans="3:27" s="81" customFormat="1" ht="12.75"/>
    <row r="46" spans="3:27" s="81" customFormat="1" ht="12.75"/>
    <row r="47" spans="3:27" s="81" customFormat="1" ht="12.75"/>
    <row r="48" spans="3:27" s="81" customFormat="1" ht="12.75"/>
    <row r="49" s="81" customFormat="1" ht="12.75"/>
    <row r="50" s="81" customFormat="1" ht="12.75"/>
    <row r="51" s="81" customFormat="1" ht="12.75"/>
    <row r="52" s="81" customFormat="1" ht="12.75"/>
    <row r="53" s="81" customFormat="1" ht="12.75"/>
    <row r="54" s="81" customFormat="1" ht="12.75"/>
    <row r="55" s="81" customFormat="1" ht="12.75"/>
    <row r="56" s="81" customFormat="1" ht="12.75"/>
    <row r="57" s="81" customFormat="1" ht="12.75"/>
    <row r="58" s="81" customFormat="1" ht="12.75"/>
    <row r="59" s="81" customFormat="1" ht="12.75"/>
    <row r="60" s="81" customFormat="1" ht="12.75"/>
    <row r="61" s="81" customFormat="1" ht="12.75"/>
    <row r="62" s="81" customFormat="1" ht="12.75"/>
    <row r="63" s="81" customFormat="1" ht="12.75"/>
    <row r="64" s="81" customFormat="1" ht="12.75"/>
    <row r="65" s="81" customFormat="1" ht="12.75"/>
    <row r="66" s="81" customFormat="1" ht="12.75"/>
    <row r="67" s="81" customFormat="1" ht="12.75"/>
    <row r="68" s="81" customFormat="1" ht="12.75"/>
    <row r="69" s="81" customFormat="1" ht="12.75"/>
    <row r="70" s="81" customFormat="1" ht="12.75"/>
    <row r="71" s="81" customFormat="1" ht="12.75"/>
    <row r="72" s="81" customFormat="1" ht="12.75"/>
    <row r="73" s="81" customFormat="1" ht="12.75"/>
    <row r="74" s="81" customFormat="1" ht="12.75"/>
    <row r="75" s="81" customFormat="1" ht="12.75"/>
    <row r="76" s="81" customFormat="1" ht="12.75"/>
    <row r="77" s="81" customFormat="1" ht="12.75"/>
    <row r="78" s="81" customFormat="1" ht="12.75"/>
    <row r="79" s="81" customFormat="1" ht="12.75"/>
    <row r="80" s="81" customFormat="1" ht="12.75"/>
    <row r="81" s="81" customFormat="1" ht="12.75"/>
    <row r="82" s="81" customFormat="1" ht="12.75"/>
    <row r="83" s="81" customFormat="1" ht="12.75"/>
    <row r="84" s="81" customFormat="1" ht="12.75"/>
    <row r="85" s="81" customFormat="1" ht="12.75"/>
    <row r="86" s="81" customFormat="1" ht="12.75"/>
    <row r="87" s="81" customFormat="1" ht="12.75"/>
    <row r="88" s="81" customFormat="1" ht="12.75"/>
    <row r="89" s="81" customFormat="1" ht="12.75"/>
    <row r="90" s="81" customFormat="1" ht="12.75"/>
    <row r="91" s="81" customFormat="1" ht="12.75"/>
    <row r="92" s="81" customFormat="1" ht="12.75"/>
    <row r="93" s="81" customFormat="1" ht="12.75"/>
    <row r="94" s="81" customFormat="1" ht="12.75"/>
    <row r="95" s="81" customFormat="1" ht="12.75"/>
    <row r="96" s="81" customFormat="1" ht="12.75"/>
    <row r="97" s="81" customFormat="1" ht="12.75"/>
    <row r="98" s="81" customFormat="1" ht="12.75"/>
    <row r="99" s="81" customFormat="1" ht="12.75"/>
    <row r="100" s="81" customFormat="1" ht="12.75"/>
    <row r="101" s="81" customFormat="1" ht="12.75"/>
    <row r="102" s="81" customFormat="1" ht="12.75"/>
    <row r="103" s="81" customFormat="1" ht="12.75"/>
    <row r="104" s="81" customFormat="1" ht="12.75"/>
    <row r="105" s="81" customFormat="1" ht="12.75"/>
    <row r="106" s="81" customFormat="1" ht="12.75"/>
    <row r="107" s="81" customFormat="1" ht="12.75"/>
    <row r="108" s="81" customFormat="1" ht="12.75"/>
    <row r="109" s="81" customFormat="1" ht="12.75"/>
    <row r="110" s="81" customFormat="1" ht="12.75"/>
    <row r="111" s="81" customFormat="1" ht="12.75"/>
    <row r="112" s="81" customFormat="1" ht="12.75"/>
    <row r="113" s="81" customFormat="1" ht="12.75"/>
    <row r="114" s="81" customFormat="1" ht="12.75"/>
    <row r="115" s="81" customFormat="1" ht="12.75"/>
    <row r="116" s="81" customFormat="1" ht="12.75"/>
    <row r="117" s="81" customFormat="1" ht="12.75"/>
    <row r="118" s="81" customFormat="1" ht="12.75"/>
    <row r="119" s="81" customFormat="1" ht="12.75"/>
    <row r="120" s="81" customFormat="1" ht="12.75"/>
    <row r="121" s="81" customFormat="1" ht="12.75"/>
    <row r="122" s="81" customFormat="1" ht="12.75"/>
    <row r="123" s="81" customFormat="1" ht="12.75"/>
    <row r="124" s="81" customFormat="1" ht="12.75"/>
    <row r="125" s="81" customFormat="1" ht="12.75"/>
    <row r="126" s="81" customFormat="1" ht="12.75"/>
    <row r="127" s="81" customFormat="1" ht="12.75"/>
    <row r="128" s="81" customFormat="1" ht="12.75"/>
    <row r="129" s="81" customFormat="1" ht="12.75"/>
    <row r="130" s="81" customFormat="1" ht="12.75"/>
    <row r="131" s="81" customFormat="1" ht="12.75"/>
    <row r="132" s="81" customFormat="1" ht="12.75"/>
    <row r="133" s="81" customFormat="1" ht="12.75"/>
    <row r="134" s="81" customFormat="1" ht="12.75"/>
    <row r="135" s="81" customFormat="1" ht="12.75"/>
    <row r="136" s="81" customFormat="1" ht="12.75"/>
    <row r="137" s="81" customFormat="1" ht="12.75"/>
    <row r="138" s="81" customFormat="1" ht="12.75"/>
    <row r="139" s="81" customFormat="1" ht="12.75"/>
    <row r="140" s="81" customFormat="1" ht="12.75"/>
    <row r="141" s="81" customFormat="1" ht="12.75"/>
    <row r="142" s="81" customFormat="1" ht="12.75"/>
    <row r="143" s="81" customFormat="1" ht="12.75"/>
    <row r="144" s="81" customFormat="1" ht="12.75"/>
    <row r="145" s="81" customFormat="1" ht="12.75"/>
    <row r="146" s="81" customFormat="1" ht="12.75"/>
    <row r="147" s="81" customFormat="1" ht="12.75"/>
    <row r="148" s="81" customFormat="1" ht="12.75"/>
    <row r="149" s="81" customFormat="1" ht="12.75"/>
    <row r="150" s="81" customFormat="1" ht="12.75"/>
  </sheetData>
  <sheetProtection selectLockedCells="1"/>
  <mergeCells count="3">
    <mergeCell ref="H15:I15"/>
    <mergeCell ref="J15:K15"/>
    <mergeCell ref="Y15:Z15"/>
  </mergeCells>
  <phoneticPr fontId="6" type="noConversion"/>
  <printOptions horizontalCentered="1"/>
  <pageMargins left="0.39370078740157483" right="0.39370078740157483" top="1.1811023622047245" bottom="0.19685039370078741" header="0.11811023622047245" footer="0.19685039370078741"/>
  <pageSetup paperSize="9" scale="4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workbookViewId="0">
      <selection sqref="A1:K34"/>
    </sheetView>
  </sheetViews>
  <sheetFormatPr defaultRowHeight="12.75"/>
  <cols>
    <col min="1" max="1" width="30" customWidth="1"/>
  </cols>
  <sheetData>
    <row r="1" spans="1:4" ht="26.25" customHeight="1">
      <c r="A1" s="26" t="s">
        <v>46</v>
      </c>
    </row>
    <row r="2" spans="1:4" ht="30" customHeight="1">
      <c r="A2" s="3"/>
      <c r="B2" s="3"/>
      <c r="C2" s="1"/>
      <c r="D2" s="1"/>
    </row>
    <row r="3" spans="1:4" ht="15.75">
      <c r="A3" s="3"/>
      <c r="B3" s="3"/>
      <c r="C3" s="1"/>
      <c r="D3" s="1"/>
    </row>
    <row r="4" spans="1:4" ht="33" customHeight="1">
      <c r="A4" s="21" t="s">
        <v>24</v>
      </c>
      <c r="B4" s="22" t="s">
        <v>45</v>
      </c>
      <c r="C4" s="1"/>
      <c r="D4" s="1"/>
    </row>
    <row r="5" spans="1:4" ht="15.75">
      <c r="A5" s="30" t="s">
        <v>42</v>
      </c>
      <c r="B5" s="25">
        <f>Bakgrundsdata!G12</f>
        <v>0.72364250000000008</v>
      </c>
      <c r="C5" s="1"/>
      <c r="D5" s="1"/>
    </row>
    <row r="6" spans="1:4" ht="15.75">
      <c r="A6" s="16" t="s">
        <v>29</v>
      </c>
      <c r="B6" s="17">
        <f>Bakgrundsdata!G19</f>
        <v>0.27404700000000004</v>
      </c>
      <c r="C6" s="1"/>
      <c r="D6" s="1"/>
    </row>
    <row r="7" spans="1:4" ht="15.75">
      <c r="A7" s="23" t="s">
        <v>31</v>
      </c>
      <c r="B7" s="17">
        <f>Bakgrundsdata!G25</f>
        <v>0.24551649999999997</v>
      </c>
      <c r="C7" s="1"/>
      <c r="D7" s="1"/>
    </row>
    <row r="8" spans="1:4" ht="15.75">
      <c r="A8" s="23" t="s">
        <v>43</v>
      </c>
      <c r="B8" s="17">
        <f>Bakgrundsdata!G31</f>
        <v>0.17403333333333337</v>
      </c>
      <c r="C8" s="18"/>
      <c r="D8" s="1"/>
    </row>
    <row r="9" spans="1:4" ht="15.75">
      <c r="A9" s="23" t="s">
        <v>44</v>
      </c>
      <c r="B9" s="17">
        <f>Bakgrundsdata!G37</f>
        <v>0.18493600000000002</v>
      </c>
      <c r="C9" s="1"/>
      <c r="D9" s="1"/>
    </row>
    <row r="10" spans="1:4" ht="15.75">
      <c r="A10" s="23" t="s">
        <v>32</v>
      </c>
      <c r="B10" s="17">
        <f>Bakgrundsdata!G43</f>
        <v>0.17432475</v>
      </c>
      <c r="C10" s="1"/>
      <c r="D10" s="1"/>
    </row>
    <row r="11" spans="1:4" ht="15.75">
      <c r="A11" s="23" t="s">
        <v>34</v>
      </c>
      <c r="B11" s="17">
        <f>Bakgrundsdata!G49</f>
        <v>0.1539895</v>
      </c>
      <c r="C11" s="1"/>
      <c r="D11" s="1"/>
    </row>
    <row r="12" spans="1:4" ht="15.75">
      <c r="A12" s="3"/>
      <c r="B12" s="3"/>
    </row>
    <row r="13" spans="1:4" ht="63.75" customHeight="1">
      <c r="A13" s="93" t="s">
        <v>49</v>
      </c>
      <c r="B13" s="94"/>
    </row>
  </sheetData>
  <sheetProtection sheet="1" objects="1" scenarios="1" selectLockedCells="1" selectUnlockedCells="1"/>
  <mergeCells count="1">
    <mergeCell ref="A13:B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64"/>
  <sheetViews>
    <sheetView topLeftCell="A33" workbookViewId="0">
      <selection sqref="A1:K53"/>
    </sheetView>
  </sheetViews>
  <sheetFormatPr defaultRowHeight="12.75"/>
  <cols>
    <col min="1" max="1" width="28.7109375" customWidth="1"/>
    <col min="11" max="11" width="13" customWidth="1"/>
    <col min="12" max="12" width="6.7109375" customWidth="1"/>
    <col min="13" max="13" width="7.140625" customWidth="1"/>
  </cols>
  <sheetData>
    <row r="1" spans="1:11" ht="20.25">
      <c r="A1" s="29" t="s">
        <v>47</v>
      </c>
    </row>
    <row r="3" spans="1:11" ht="82.5" customHeight="1">
      <c r="A3" s="95" t="s">
        <v>41</v>
      </c>
      <c r="B3" s="96"/>
      <c r="C3" s="96"/>
      <c r="D3" s="96"/>
      <c r="E3" s="96"/>
      <c r="F3" s="96"/>
      <c r="G3" s="96"/>
      <c r="H3" s="96"/>
      <c r="I3" s="96"/>
      <c r="J3" s="96"/>
      <c r="K3" s="96"/>
    </row>
    <row r="4" spans="1:11" ht="12.75" customHeight="1">
      <c r="B4" s="27"/>
      <c r="C4" s="27"/>
      <c r="D4" s="27"/>
      <c r="E4" s="27"/>
      <c r="F4" s="27"/>
      <c r="G4" s="27"/>
      <c r="H4" s="27"/>
      <c r="I4" s="27"/>
      <c r="J4" s="27"/>
      <c r="K4" s="27"/>
    </row>
    <row r="5" spans="1:11" ht="12.75" customHeight="1">
      <c r="A5" s="20" t="s">
        <v>48</v>
      </c>
      <c r="B5" s="27"/>
      <c r="C5" s="27"/>
      <c r="D5" s="27"/>
      <c r="E5" s="27"/>
      <c r="F5" s="27"/>
      <c r="G5" s="27"/>
      <c r="H5" s="27"/>
      <c r="I5" s="27"/>
      <c r="J5" s="27"/>
      <c r="K5" s="27"/>
    </row>
    <row r="6" spans="1:11" ht="17.25" customHeight="1">
      <c r="A6" s="14" t="s">
        <v>16</v>
      </c>
      <c r="B6" s="28">
        <v>0.25</v>
      </c>
      <c r="C6" s="15" t="s">
        <v>4</v>
      </c>
      <c r="D6" s="27"/>
      <c r="E6" s="27"/>
      <c r="F6" s="27"/>
      <c r="G6" s="27"/>
      <c r="H6" s="27"/>
      <c r="I6" s="27"/>
      <c r="J6" s="27"/>
      <c r="K6" s="27"/>
    </row>
    <row r="7" spans="1:11" ht="17.25" customHeight="1">
      <c r="A7" s="14" t="s">
        <v>6</v>
      </c>
      <c r="B7" s="28">
        <v>1250</v>
      </c>
      <c r="C7" s="15" t="s">
        <v>17</v>
      </c>
      <c r="D7" s="27"/>
      <c r="E7" s="27"/>
      <c r="F7" s="27"/>
      <c r="G7" s="27"/>
      <c r="H7" s="27"/>
      <c r="I7" s="27"/>
      <c r="J7" s="27"/>
      <c r="K7" s="27"/>
    </row>
    <row r="8" spans="1:11" ht="15.75" customHeight="1"/>
    <row r="9" spans="1:11" ht="15.75">
      <c r="A9" s="20" t="s">
        <v>11</v>
      </c>
    </row>
    <row r="10" spans="1:11" ht="33.75" customHeight="1">
      <c r="A10" s="8" t="s">
        <v>9</v>
      </c>
      <c r="B10" s="7" t="s">
        <v>38</v>
      </c>
      <c r="C10" s="7" t="s">
        <v>8</v>
      </c>
      <c r="D10" s="7" t="s">
        <v>39</v>
      </c>
      <c r="E10" s="7" t="s">
        <v>18</v>
      </c>
      <c r="G10" s="97" t="s">
        <v>12</v>
      </c>
    </row>
    <row r="11" spans="1:11" ht="15.75" customHeight="1">
      <c r="A11" s="9" t="s">
        <v>10</v>
      </c>
      <c r="B11" s="10">
        <v>0.04</v>
      </c>
      <c r="C11" s="10">
        <v>1.7999999999999999E-2</v>
      </c>
      <c r="D11" s="10">
        <v>7.0000000000000007E-2</v>
      </c>
      <c r="E11" s="10">
        <v>4.7E-2</v>
      </c>
      <c r="G11" s="98"/>
    </row>
    <row r="12" spans="1:11" ht="15.75" customHeight="1">
      <c r="A12" s="9" t="s">
        <v>13</v>
      </c>
      <c r="B12" s="24">
        <v>54000</v>
      </c>
      <c r="C12" s="12">
        <v>5549</v>
      </c>
      <c r="D12" s="12">
        <v>3901</v>
      </c>
      <c r="E12" s="12">
        <v>7694</v>
      </c>
      <c r="G12" s="17">
        <f>((E11*E12*E13)+(D11*D12*D13)+(C11*C12*C13)+(B11*B12*B13))/1000</f>
        <v>0.72364250000000008</v>
      </c>
    </row>
    <row r="13" spans="1:11" ht="15.75" customHeight="1">
      <c r="A13" s="7" t="s">
        <v>14</v>
      </c>
      <c r="B13" s="11">
        <v>0.25</v>
      </c>
      <c r="C13" s="11">
        <v>0.25</v>
      </c>
      <c r="D13" s="11">
        <v>0.25</v>
      </c>
      <c r="E13" s="11">
        <v>0.25</v>
      </c>
    </row>
    <row r="14" spans="1:11" ht="15.75" customHeight="1">
      <c r="A14" s="19" t="s">
        <v>40</v>
      </c>
    </row>
    <row r="15" spans="1:11" ht="15.75" customHeight="1">
      <c r="A15" s="19"/>
    </row>
    <row r="16" spans="1:11" ht="15.75" customHeight="1">
      <c r="A16" s="20" t="s">
        <v>29</v>
      </c>
    </row>
    <row r="17" spans="1:7" ht="33.75" customHeight="1">
      <c r="A17" s="8" t="s">
        <v>9</v>
      </c>
      <c r="B17" s="7" t="s">
        <v>30</v>
      </c>
      <c r="C17" s="7" t="s">
        <v>18</v>
      </c>
      <c r="D17" s="7" t="s">
        <v>18</v>
      </c>
      <c r="E17" s="7" t="s">
        <v>8</v>
      </c>
      <c r="G17" s="97" t="s">
        <v>12</v>
      </c>
    </row>
    <row r="18" spans="1:7" ht="15.75" customHeight="1">
      <c r="A18" s="9" t="s">
        <v>10</v>
      </c>
      <c r="B18" s="10">
        <v>7.0000000000000007E-2</v>
      </c>
      <c r="C18" s="10">
        <v>4.7E-2</v>
      </c>
      <c r="D18" s="10">
        <v>4.7E-2</v>
      </c>
      <c r="E18" s="10">
        <v>1.7999999999999999E-2</v>
      </c>
      <c r="G18" s="98"/>
    </row>
    <row r="19" spans="1:7" ht="15.75" customHeight="1">
      <c r="A19" s="9" t="s">
        <v>13</v>
      </c>
      <c r="B19" s="10">
        <v>3901</v>
      </c>
      <c r="C19" s="12">
        <v>7694</v>
      </c>
      <c r="D19" s="12">
        <v>7694</v>
      </c>
      <c r="E19" s="12">
        <v>5549</v>
      </c>
      <c r="G19" s="17">
        <f>((E18*E19*E20)+(D18*D19*D20)+(C18*C19*C20)+(B18*B19*B20))/1000</f>
        <v>0.27404700000000004</v>
      </c>
    </row>
    <row r="20" spans="1:7" ht="15.75" customHeight="1">
      <c r="A20" s="7" t="s">
        <v>14</v>
      </c>
      <c r="B20" s="11">
        <v>0.25</v>
      </c>
      <c r="C20" s="11">
        <v>0.25</v>
      </c>
      <c r="D20" s="11">
        <v>0.25</v>
      </c>
      <c r="E20" s="11">
        <v>0.25</v>
      </c>
    </row>
    <row r="21" spans="1:7" ht="15.75" customHeight="1">
      <c r="A21" s="19"/>
    </row>
    <row r="22" spans="1:7" ht="15.75" customHeight="1">
      <c r="A22" s="20" t="s">
        <v>31</v>
      </c>
    </row>
    <row r="23" spans="1:7" ht="33.75" customHeight="1">
      <c r="A23" s="8" t="s">
        <v>9</v>
      </c>
      <c r="B23" s="7" t="s">
        <v>30</v>
      </c>
      <c r="C23" s="7" t="s">
        <v>18</v>
      </c>
      <c r="D23" s="7" t="s">
        <v>18</v>
      </c>
      <c r="E23" s="7" t="s">
        <v>8</v>
      </c>
      <c r="G23" s="97" t="s">
        <v>12</v>
      </c>
    </row>
    <row r="24" spans="1:7" ht="15.75" customHeight="1">
      <c r="A24" s="9" t="s">
        <v>10</v>
      </c>
      <c r="B24" s="10">
        <v>7.0000000000000007E-2</v>
      </c>
      <c r="C24" s="10">
        <v>5.0999999999999997E-2</v>
      </c>
      <c r="D24" s="10">
        <v>5.0999999999999997E-2</v>
      </c>
      <c r="E24" s="10">
        <v>0.02</v>
      </c>
      <c r="G24" s="98"/>
    </row>
    <row r="25" spans="1:7" ht="15.75" customHeight="1">
      <c r="A25" s="9" t="s">
        <v>13</v>
      </c>
      <c r="B25" s="10">
        <v>3593</v>
      </c>
      <c r="C25" s="12">
        <v>6308</v>
      </c>
      <c r="D25" s="12">
        <v>6308</v>
      </c>
      <c r="E25" s="12">
        <v>4357</v>
      </c>
      <c r="G25" s="17">
        <f>((E24*E25*E26)+(D24*D25*D26)+(C24*C25*C26)+(B24*B25*B26))/1000</f>
        <v>0.24551649999999997</v>
      </c>
    </row>
    <row r="26" spans="1:7" ht="15.75" customHeight="1">
      <c r="A26" s="7" t="s">
        <v>14</v>
      </c>
      <c r="B26" s="11">
        <v>0.25</v>
      </c>
      <c r="C26" s="11">
        <v>0.25</v>
      </c>
      <c r="D26" s="11">
        <v>0.25</v>
      </c>
      <c r="E26" s="11">
        <v>0.25</v>
      </c>
    </row>
    <row r="27" spans="1:7" ht="15.75" customHeight="1">
      <c r="A27" s="19"/>
    </row>
    <row r="28" spans="1:7" ht="15.75" customHeight="1">
      <c r="A28" s="20" t="s">
        <v>33</v>
      </c>
    </row>
    <row r="29" spans="1:7" ht="33.75" customHeight="1">
      <c r="A29" s="8" t="s">
        <v>9</v>
      </c>
      <c r="B29" s="7" t="s">
        <v>35</v>
      </c>
      <c r="C29" s="7" t="s">
        <v>18</v>
      </c>
      <c r="D29" s="7" t="s">
        <v>18</v>
      </c>
      <c r="E29" s="7" t="s">
        <v>8</v>
      </c>
      <c r="G29" s="97" t="s">
        <v>12</v>
      </c>
    </row>
    <row r="30" spans="1:7" ht="15.75" customHeight="1">
      <c r="A30" s="9" t="s">
        <v>10</v>
      </c>
      <c r="B30" s="10">
        <v>7.0000000000000007E-2</v>
      </c>
      <c r="C30" s="10">
        <v>3.5000000000000003E-2</v>
      </c>
      <c r="D30" s="10">
        <v>3.5000000000000003E-2</v>
      </c>
      <c r="E30" s="10">
        <v>1.6E-2</v>
      </c>
      <c r="G30" s="98"/>
    </row>
    <row r="31" spans="1:7" ht="15.75" customHeight="1">
      <c r="A31" s="9" t="s">
        <v>13</v>
      </c>
      <c r="B31" s="13">
        <f>((2/3)*3394)+((1/3)*1892)</f>
        <v>2893.333333333333</v>
      </c>
      <c r="C31" s="12">
        <v>5976</v>
      </c>
      <c r="D31" s="12">
        <v>5976</v>
      </c>
      <c r="E31" s="12">
        <v>4705</v>
      </c>
      <c r="G31" s="17">
        <f>((E30*E31*E32)+(D30*D31*D32)+(C30*C31*C32)+(B30*B31*B32))/1000</f>
        <v>0.17403333333333337</v>
      </c>
    </row>
    <row r="32" spans="1:7" ht="15.75" customHeight="1">
      <c r="A32" s="7" t="s">
        <v>14</v>
      </c>
      <c r="B32" s="11">
        <v>0.25</v>
      </c>
      <c r="C32" s="11">
        <v>0.25</v>
      </c>
      <c r="D32" s="11">
        <v>0.25</v>
      </c>
      <c r="E32" s="11">
        <v>0.25</v>
      </c>
    </row>
    <row r="33" spans="1:14" ht="15.75" customHeight="1">
      <c r="A33" s="19"/>
    </row>
    <row r="34" spans="1:14" ht="12.75" customHeight="1">
      <c r="A34" s="20" t="s">
        <v>36</v>
      </c>
      <c r="B34" s="3"/>
      <c r="C34" s="3"/>
      <c r="D34" s="3"/>
      <c r="E34" s="3"/>
      <c r="F34" s="3"/>
      <c r="M34" s="4"/>
      <c r="N34" s="4"/>
    </row>
    <row r="35" spans="1:14" ht="33.75" customHeight="1">
      <c r="A35" s="8" t="s">
        <v>9</v>
      </c>
      <c r="B35" s="7" t="s">
        <v>37</v>
      </c>
      <c r="C35" s="7" t="s">
        <v>18</v>
      </c>
      <c r="D35" s="7" t="s">
        <v>18</v>
      </c>
      <c r="E35" s="7" t="s">
        <v>8</v>
      </c>
      <c r="G35" s="97" t="s">
        <v>12</v>
      </c>
      <c r="L35" s="3"/>
      <c r="M35" s="4"/>
      <c r="N35" s="4"/>
    </row>
    <row r="36" spans="1:14" ht="15.75" customHeight="1">
      <c r="A36" s="9" t="s">
        <v>10</v>
      </c>
      <c r="B36" s="10">
        <v>7.0000000000000007E-2</v>
      </c>
      <c r="C36" s="10">
        <v>5.0999999999999997E-2</v>
      </c>
      <c r="D36" s="10">
        <v>5.0999999999999997E-2</v>
      </c>
      <c r="E36" s="10">
        <v>2.1999999999999999E-2</v>
      </c>
      <c r="G36" s="98"/>
      <c r="L36" s="3"/>
      <c r="M36" s="4"/>
      <c r="N36" s="4"/>
    </row>
    <row r="37" spans="1:14" ht="15.75" customHeight="1">
      <c r="A37" s="9" t="s">
        <v>13</v>
      </c>
      <c r="B37" s="13">
        <v>2070</v>
      </c>
      <c r="C37" s="12">
        <v>5329</v>
      </c>
      <c r="D37" s="12">
        <v>5329</v>
      </c>
      <c r="E37" s="12">
        <v>4151</v>
      </c>
      <c r="G37" s="17">
        <f>((B36*B37*B38)+(C36*C37*C38)+(D36*D37*D38)+(E36*E37*E38))/1000</f>
        <v>0.18493600000000002</v>
      </c>
      <c r="L37" s="3"/>
      <c r="M37" s="4"/>
      <c r="N37" s="4"/>
    </row>
    <row r="38" spans="1:14" ht="15.75" customHeight="1">
      <c r="A38" s="7" t="s">
        <v>14</v>
      </c>
      <c r="B38" s="11">
        <v>0.4</v>
      </c>
      <c r="C38" s="11">
        <v>0.2</v>
      </c>
      <c r="D38" s="11">
        <v>0.2</v>
      </c>
      <c r="E38" s="11">
        <v>0.2</v>
      </c>
      <c r="L38" s="3"/>
      <c r="M38" s="4"/>
      <c r="N38" s="4"/>
    </row>
    <row r="39" spans="1:14" ht="12.75" customHeight="1"/>
    <row r="40" spans="1:14" ht="15.75">
      <c r="A40" s="20" t="s">
        <v>32</v>
      </c>
    </row>
    <row r="41" spans="1:14" ht="33.75" customHeight="1">
      <c r="A41" s="8" t="s">
        <v>9</v>
      </c>
      <c r="B41" s="7" t="s">
        <v>35</v>
      </c>
      <c r="C41" s="7" t="s">
        <v>18</v>
      </c>
      <c r="D41" s="7" t="s">
        <v>18</v>
      </c>
      <c r="E41" s="7" t="s">
        <v>8</v>
      </c>
      <c r="G41" s="97" t="s">
        <v>12</v>
      </c>
    </row>
    <row r="42" spans="1:14" ht="15.75">
      <c r="A42" s="9" t="s">
        <v>10</v>
      </c>
      <c r="B42" s="10">
        <v>7.0000000000000007E-2</v>
      </c>
      <c r="C42" s="10">
        <v>4.3999999999999997E-2</v>
      </c>
      <c r="D42" s="10">
        <v>4.3999999999999997E-2</v>
      </c>
      <c r="E42" s="10">
        <v>1.2E-2</v>
      </c>
      <c r="G42" s="98"/>
    </row>
    <row r="43" spans="1:14" ht="15.75">
      <c r="A43" s="9" t="s">
        <v>13</v>
      </c>
      <c r="B43" s="13">
        <f>(0.5*3307)+(0.5*1982)</f>
        <v>2644.5</v>
      </c>
      <c r="C43" s="12">
        <v>5325</v>
      </c>
      <c r="D43" s="12">
        <v>5325</v>
      </c>
      <c r="E43" s="12">
        <v>3632</v>
      </c>
      <c r="G43" s="17">
        <f>((E42*E43*E44)+(D42*D43*D44)+(C42*C43*C44)+(B42*B43*B44))/1000</f>
        <v>0.17432475</v>
      </c>
    </row>
    <row r="44" spans="1:14" ht="15.75">
      <c r="A44" s="7" t="s">
        <v>14</v>
      </c>
      <c r="B44" s="11">
        <v>0.25</v>
      </c>
      <c r="C44" s="11">
        <v>0.25</v>
      </c>
      <c r="D44" s="11">
        <v>0.25</v>
      </c>
      <c r="E44" s="11">
        <v>0.25</v>
      </c>
    </row>
    <row r="45" spans="1:14" ht="12.75" customHeight="1"/>
    <row r="46" spans="1:14" ht="15.75">
      <c r="A46" s="20" t="s">
        <v>34</v>
      </c>
    </row>
    <row r="47" spans="1:14" ht="33.75" customHeight="1">
      <c r="A47" s="8" t="s">
        <v>9</v>
      </c>
      <c r="B47" s="7" t="s">
        <v>37</v>
      </c>
      <c r="C47" s="7" t="s">
        <v>18</v>
      </c>
      <c r="D47" s="7" t="s">
        <v>18</v>
      </c>
      <c r="E47" s="7" t="s">
        <v>8</v>
      </c>
      <c r="G47" s="97" t="s">
        <v>12</v>
      </c>
    </row>
    <row r="48" spans="1:14" ht="15.75" customHeight="1">
      <c r="A48" s="9" t="s">
        <v>10</v>
      </c>
      <c r="B48" s="10">
        <v>7.0000000000000007E-2</v>
      </c>
      <c r="C48" s="10">
        <v>4.3999999999999997E-2</v>
      </c>
      <c r="D48" s="10">
        <v>4.3999999999999997E-2</v>
      </c>
      <c r="E48" s="10">
        <v>1.6E-2</v>
      </c>
      <c r="G48" s="99"/>
    </row>
    <row r="49" spans="1:59" ht="15.75" customHeight="1">
      <c r="A49" s="9" t="s">
        <v>13</v>
      </c>
      <c r="B49" s="10">
        <v>1877</v>
      </c>
      <c r="C49" s="10">
        <v>4961</v>
      </c>
      <c r="D49" s="10">
        <v>4961</v>
      </c>
      <c r="E49" s="10">
        <v>3000</v>
      </c>
      <c r="G49" s="17">
        <f>((E48*E49*E50)+(D48*D49*D50)+(C48*C49*C50)+(B48*B49*B50))/1000</f>
        <v>0.1539895</v>
      </c>
    </row>
    <row r="50" spans="1:59" ht="15.75" customHeight="1">
      <c r="A50" s="7" t="s">
        <v>14</v>
      </c>
      <c r="B50" s="11">
        <v>0.25</v>
      </c>
      <c r="C50" s="11">
        <v>0.25</v>
      </c>
      <c r="D50" s="11">
        <v>0.25</v>
      </c>
      <c r="E50" s="11">
        <v>0.25</v>
      </c>
    </row>
    <row r="53" spans="1:59" s="5" customFormat="1" ht="15.75">
      <c r="A53" s="1"/>
      <c r="B53" s="1"/>
      <c r="C53" s="2"/>
      <c r="D53" s="2"/>
      <c r="E53" s="1"/>
      <c r="F53" s="1"/>
      <c r="G53" s="1"/>
      <c r="H53" s="2"/>
      <c r="I53" s="2"/>
      <c r="P53" s="1"/>
      <c r="Q53" s="1"/>
      <c r="R53" s="1"/>
      <c r="S53" s="1"/>
      <c r="T53" s="1"/>
      <c r="U53" s="1"/>
      <c r="V53" s="1"/>
      <c r="W53" s="1"/>
      <c r="X53" s="1"/>
      <c r="Y53" s="1"/>
      <c r="Z53" s="1"/>
      <c r="AA53" s="1"/>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row>
    <row r="54" spans="1:59" s="5" customFormat="1" ht="15.75">
      <c r="A54" s="1"/>
      <c r="B54" s="1"/>
      <c r="P54" s="1"/>
      <c r="Q54" s="1"/>
      <c r="R54" s="1"/>
      <c r="S54" s="1"/>
      <c r="T54" s="1"/>
      <c r="U54" s="1"/>
      <c r="V54" s="1"/>
      <c r="W54" s="1"/>
      <c r="X54" s="1"/>
      <c r="Y54" s="1"/>
      <c r="Z54" s="1"/>
      <c r="AA54" s="1"/>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row>
    <row r="55" spans="1:59" s="5" customFormat="1" ht="15.75">
      <c r="A55" s="1"/>
      <c r="B55" s="1"/>
      <c r="P55" s="1"/>
      <c r="Q55" s="1"/>
      <c r="R55" s="1"/>
      <c r="S55" s="1"/>
      <c r="T55" s="1"/>
      <c r="U55" s="1"/>
      <c r="V55" s="1"/>
      <c r="W55" s="1"/>
      <c r="X55" s="1"/>
      <c r="Y55" s="1"/>
      <c r="Z55" s="1"/>
      <c r="AA55" s="1"/>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row>
    <row r="56" spans="1:59" ht="15.75">
      <c r="B56" s="4"/>
      <c r="C56" s="4"/>
      <c r="D56" s="4"/>
    </row>
    <row r="62" spans="1:59" ht="15.75">
      <c r="A62" s="3"/>
      <c r="B62" s="4"/>
      <c r="C62" s="4"/>
      <c r="D62" s="4"/>
    </row>
    <row r="63" spans="1:59" ht="15.75">
      <c r="A63" s="3"/>
      <c r="B63" s="4"/>
      <c r="C63" s="4"/>
      <c r="D63" s="4"/>
    </row>
    <row r="64" spans="1:59" ht="15.75">
      <c r="A64" s="3"/>
      <c r="B64" s="4"/>
      <c r="C64" s="4"/>
      <c r="D64" s="4"/>
    </row>
  </sheetData>
  <sheetProtection sheet="1" objects="1" scenarios="1" selectLockedCells="1" selectUnlockedCells="1"/>
  <mergeCells count="8">
    <mergeCell ref="A3:K3"/>
    <mergeCell ref="G41:G42"/>
    <mergeCell ref="G35:G36"/>
    <mergeCell ref="G10:G11"/>
    <mergeCell ref="G47:G48"/>
    <mergeCell ref="G17:G18"/>
    <mergeCell ref="G23:G24"/>
    <mergeCell ref="G29:G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Indatablad</vt:lpstr>
      <vt:lpstr>Cd-uttag i gröda</vt:lpstr>
      <vt:lpstr>Bakgrundsdata</vt:lpstr>
    </vt:vector>
  </TitlesOfParts>
  <Company>Käppalaförbundet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Merja Niemela</dc:creator>
  <cp:lastModifiedBy>Ägare</cp:lastModifiedBy>
  <cp:lastPrinted>2013-01-15T15:55:09Z</cp:lastPrinted>
  <dcterms:created xsi:type="dcterms:W3CDTF">2004-12-06T09:09:18Z</dcterms:created>
  <dcterms:modified xsi:type="dcterms:W3CDTF">2013-03-18T08:49:29Z</dcterms:modified>
</cp:coreProperties>
</file>