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029"/>
  <workbookPr defaultThemeVersion="124226"/>
  <mc:AlternateContent xmlns:mc="http://schemas.openxmlformats.org/markup-compatibility/2006">
    <mc:Choice Requires="x15">
      <x15ac:absPath xmlns:x15ac="http://schemas.microsoft.com/office/spreadsheetml/2010/11/ac" url="C:\Users\Anna\Dropbox (Nitoves)\Anna Nitoveskonsulterna\Svenskt Vatten\Mallar,Powerpoint\60-spårelement prio\"/>
    </mc:Choice>
  </mc:AlternateContent>
  <xr:revisionPtr revIDLastSave="0" documentId="13_ncr:1_{9C58972A-BA3C-4BE2-91C4-E0EB908B9876}" xr6:coauthVersionLast="28" xr6:coauthVersionMax="28" xr10:uidLastSave="{00000000-0000-0000-0000-000000000000}"/>
  <bookViews>
    <workbookView xWindow="0" yWindow="0" windowWidth="19200" windowHeight="6945" xr2:uid="{00000000-000D-0000-FFFF-FFFF00000000}"/>
  </bookViews>
  <sheets>
    <sheet name="Anrikning " sheetId="1" r:id="rId1"/>
    <sheet name="Blad2" sheetId="2" r:id="rId2"/>
    <sheet name="Blad3" sheetId="3" r:id="rId3"/>
  </sheets>
  <calcPr calcId="171027"/>
</workbook>
</file>

<file path=xl/calcChain.xml><?xml version="1.0" encoding="utf-8"?>
<calcChain xmlns="http://schemas.openxmlformats.org/spreadsheetml/2006/main">
  <c r="I34" i="1" l="1"/>
  <c r="G12" i="1"/>
  <c r="G18" i="1" s="1"/>
  <c r="J18" i="1" s="1"/>
  <c r="I93" i="1"/>
  <c r="I97" i="1"/>
  <c r="I92" i="1"/>
  <c r="I96" i="1"/>
  <c r="I95" i="1"/>
  <c r="I99" i="1"/>
  <c r="I94" i="1"/>
  <c r="I98" i="1"/>
  <c r="I101" i="1"/>
  <c r="I100" i="1"/>
  <c r="I85" i="1"/>
  <c r="I63" i="1"/>
  <c r="I31" i="1"/>
  <c r="H5" i="1"/>
  <c r="I89" i="1"/>
  <c r="I88" i="1"/>
  <c r="I86" i="1"/>
  <c r="I87" i="1"/>
  <c r="I84" i="1"/>
  <c r="I83" i="1"/>
  <c r="I82" i="1"/>
  <c r="I81" i="1"/>
  <c r="I80" i="1"/>
  <c r="I79" i="1"/>
  <c r="I78" i="1"/>
  <c r="I77" i="1"/>
  <c r="I76" i="1"/>
  <c r="I75" i="1"/>
  <c r="I74" i="1"/>
  <c r="I73" i="1"/>
  <c r="I72" i="1"/>
  <c r="I71" i="1"/>
  <c r="I70" i="1"/>
  <c r="I69" i="1"/>
  <c r="I68" i="1"/>
  <c r="I67" i="1"/>
  <c r="I66" i="1"/>
  <c r="I65" i="1"/>
  <c r="I64" i="1"/>
  <c r="I62" i="1"/>
  <c r="I61" i="1"/>
  <c r="I60" i="1"/>
  <c r="I59" i="1"/>
  <c r="I58" i="1"/>
  <c r="I57" i="1"/>
  <c r="I56" i="1"/>
  <c r="I55" i="1"/>
  <c r="I54" i="1"/>
  <c r="I53" i="1"/>
  <c r="I52" i="1"/>
  <c r="I51" i="1"/>
  <c r="I50" i="1"/>
  <c r="I49" i="1"/>
  <c r="I48" i="1"/>
  <c r="I47" i="1"/>
  <c r="I46" i="1"/>
  <c r="I45" i="1"/>
  <c r="I44" i="1"/>
  <c r="I43" i="1"/>
  <c r="I42" i="1"/>
  <c r="I41" i="1"/>
  <c r="I40" i="1"/>
  <c r="I39" i="1"/>
  <c r="I38" i="1"/>
  <c r="I37" i="1"/>
  <c r="I33" i="1"/>
  <c r="I36" i="1"/>
  <c r="I35" i="1"/>
  <c r="I32" i="1"/>
  <c r="I30" i="1"/>
  <c r="H12" i="1" l="1"/>
  <c r="G96" i="1"/>
  <c r="J94" i="1" s="1"/>
  <c r="G35" i="1"/>
  <c r="J35" i="1" s="1"/>
  <c r="G33" i="1"/>
  <c r="J33" i="1" s="1"/>
  <c r="G38" i="1"/>
  <c r="G40" i="1"/>
  <c r="G42" i="1"/>
  <c r="L42" i="1" s="1"/>
  <c r="G32" i="1"/>
  <c r="L32" i="1" s="1"/>
  <c r="G36" i="1"/>
  <c r="G37" i="1"/>
  <c r="G39" i="1"/>
  <c r="J39" i="1" s="1"/>
  <c r="G41" i="1"/>
  <c r="L41" i="1" s="1"/>
  <c r="G89" i="1"/>
  <c r="G98" i="1"/>
  <c r="L98" i="1" s="1"/>
  <c r="G31" i="1"/>
  <c r="J31" i="1" s="1"/>
  <c r="G100" i="1"/>
  <c r="L100" i="1" s="1"/>
  <c r="G101" i="1"/>
  <c r="L101" i="1" s="1"/>
  <c r="G94" i="1"/>
  <c r="L94" i="1" s="1"/>
  <c r="G95" i="1"/>
  <c r="L95" i="1" s="1"/>
  <c r="G22" i="1"/>
  <c r="J22" i="1" s="1"/>
  <c r="G25" i="1"/>
  <c r="G34" i="1"/>
  <c r="J34" i="1" s="1"/>
  <c r="G20" i="1"/>
  <c r="J20" i="1" s="1"/>
  <c r="G16" i="1"/>
  <c r="J16" i="1" s="1"/>
  <c r="G30" i="1"/>
  <c r="J30" i="1" s="1"/>
  <c r="G43" i="1"/>
  <c r="G44" i="1"/>
  <c r="L44" i="1" s="1"/>
  <c r="G45" i="1"/>
  <c r="L45" i="1" s="1"/>
  <c r="G46" i="1"/>
  <c r="G47" i="1"/>
  <c r="J47" i="1" s="1"/>
  <c r="G48" i="1"/>
  <c r="L48" i="1" s="1"/>
  <c r="G49" i="1"/>
  <c r="J49" i="1" s="1"/>
  <c r="G50" i="1"/>
  <c r="L50" i="1" s="1"/>
  <c r="G51" i="1"/>
  <c r="J51" i="1" s="1"/>
  <c r="G52" i="1"/>
  <c r="J52" i="1" s="1"/>
  <c r="G53" i="1"/>
  <c r="J53" i="1" s="1"/>
  <c r="G54" i="1"/>
  <c r="L54" i="1" s="1"/>
  <c r="G55" i="1"/>
  <c r="J55" i="1" s="1"/>
  <c r="G56" i="1"/>
  <c r="L56" i="1" s="1"/>
  <c r="G57" i="1"/>
  <c r="J57" i="1" s="1"/>
  <c r="G58" i="1"/>
  <c r="L58" i="1" s="1"/>
  <c r="G59" i="1"/>
  <c r="J59" i="1" s="1"/>
  <c r="G60" i="1"/>
  <c r="J60" i="1" s="1"/>
  <c r="G61" i="1"/>
  <c r="J61" i="1" s="1"/>
  <c r="G62" i="1"/>
  <c r="J62" i="1" s="1"/>
  <c r="G64" i="1"/>
  <c r="J64" i="1" s="1"/>
  <c r="G65" i="1"/>
  <c r="J65" i="1" s="1"/>
  <c r="G66" i="1"/>
  <c r="J66" i="1" s="1"/>
  <c r="G67" i="1"/>
  <c r="J67" i="1" s="1"/>
  <c r="G68" i="1"/>
  <c r="J68" i="1" s="1"/>
  <c r="G69" i="1"/>
  <c r="J69" i="1" s="1"/>
  <c r="G70" i="1"/>
  <c r="J70" i="1" s="1"/>
  <c r="G71" i="1"/>
  <c r="J71" i="1" s="1"/>
  <c r="G72" i="1"/>
  <c r="J72" i="1" s="1"/>
  <c r="G73" i="1"/>
  <c r="J73" i="1" s="1"/>
  <c r="G74" i="1"/>
  <c r="J74" i="1" s="1"/>
  <c r="G75" i="1"/>
  <c r="J75" i="1" s="1"/>
  <c r="G76" i="1"/>
  <c r="J76" i="1" s="1"/>
  <c r="G77" i="1"/>
  <c r="J77" i="1" s="1"/>
  <c r="G78" i="1"/>
  <c r="J78" i="1" s="1"/>
  <c r="G79" i="1"/>
  <c r="J79" i="1" s="1"/>
  <c r="G80" i="1"/>
  <c r="J80" i="1" s="1"/>
  <c r="G81" i="1"/>
  <c r="J81" i="1" s="1"/>
  <c r="G82" i="1"/>
  <c r="J82" i="1" s="1"/>
  <c r="G83" i="1"/>
  <c r="J83" i="1" s="1"/>
  <c r="G84" i="1"/>
  <c r="J84" i="1" s="1"/>
  <c r="G87" i="1"/>
  <c r="J87" i="1" s="1"/>
  <c r="G86" i="1"/>
  <c r="J86" i="1" s="1"/>
  <c r="G88" i="1"/>
  <c r="J88" i="1" s="1"/>
  <c r="G24" i="1"/>
  <c r="G21" i="1"/>
  <c r="J21" i="1" s="1"/>
  <c r="G19" i="1"/>
  <c r="J19" i="1" s="1"/>
  <c r="G17" i="1"/>
  <c r="J17" i="1" s="1"/>
  <c r="G13" i="1"/>
  <c r="H13" i="1" s="1"/>
  <c r="J36" i="1"/>
  <c r="J37" i="1"/>
  <c r="G63" i="1"/>
  <c r="J63" i="1" s="1"/>
  <c r="G85" i="1"/>
  <c r="J85" i="1" s="1"/>
  <c r="G92" i="1"/>
  <c r="L92" i="1" s="1"/>
  <c r="J98" i="1"/>
  <c r="L62" i="1"/>
  <c r="L36" i="1"/>
  <c r="L78" i="1"/>
  <c r="G99" i="1"/>
  <c r="J99" i="1" s="1"/>
  <c r="G97" i="1"/>
  <c r="L97" i="1" s="1"/>
  <c r="L35" i="1"/>
  <c r="L71" i="1"/>
  <c r="L31" i="1"/>
  <c r="J93" i="1"/>
  <c r="L37" i="1"/>
  <c r="L38" i="1"/>
  <c r="L51" i="1"/>
  <c r="L67" i="1"/>
  <c r="L40" i="1"/>
  <c r="L46" i="1"/>
  <c r="L96" i="1"/>
  <c r="J92" i="1"/>
  <c r="G93" i="1"/>
  <c r="L93" i="1" s="1"/>
  <c r="L34" i="1"/>
  <c r="J38" i="1"/>
  <c r="J40" i="1"/>
  <c r="J46" i="1"/>
  <c r="J50" i="1"/>
  <c r="J54" i="1"/>
  <c r="J96" i="1"/>
  <c r="L33" i="1" l="1"/>
  <c r="L39" i="1"/>
  <c r="L60" i="1"/>
  <c r="L49" i="1"/>
  <c r="L80" i="1"/>
  <c r="L52" i="1"/>
  <c r="J32" i="1"/>
  <c r="J41" i="1"/>
  <c r="J100" i="1"/>
  <c r="L72" i="1"/>
  <c r="J42" i="1"/>
  <c r="J95" i="1"/>
  <c r="L87" i="1"/>
  <c r="L55" i="1"/>
  <c r="L89" i="1"/>
  <c r="J89" i="1"/>
  <c r="L86" i="1"/>
  <c r="L77" i="1"/>
  <c r="L57" i="1"/>
  <c r="L70" i="1"/>
  <c r="L82" i="1"/>
  <c r="L66" i="1"/>
  <c r="J45" i="1"/>
  <c r="J101" i="1"/>
  <c r="L69" i="1"/>
  <c r="L74" i="1"/>
  <c r="L53" i="1"/>
  <c r="L61" i="1"/>
  <c r="L79" i="1"/>
  <c r="L47" i="1"/>
  <c r="L68" i="1"/>
  <c r="L59" i="1"/>
  <c r="L64" i="1"/>
  <c r="J58" i="1"/>
  <c r="L75" i="1"/>
  <c r="L30" i="1"/>
  <c r="L84" i="1"/>
  <c r="L76" i="1"/>
  <c r="J56" i="1"/>
  <c r="J48" i="1"/>
  <c r="J44" i="1"/>
  <c r="L81" i="1"/>
  <c r="L73" i="1"/>
  <c r="L65" i="1"/>
  <c r="L83" i="1"/>
  <c r="L88" i="1"/>
  <c r="J43" i="1"/>
  <c r="L43" i="1"/>
  <c r="J97" i="1"/>
  <c r="L85" i="1"/>
  <c r="L63" i="1"/>
  <c r="L99" i="1"/>
</calcChain>
</file>

<file path=xl/sharedStrings.xml><?xml version="1.0" encoding="utf-8"?>
<sst xmlns="http://schemas.openxmlformats.org/spreadsheetml/2006/main" count="298" uniqueCount="184">
  <si>
    <t>Parameter</t>
  </si>
  <si>
    <t>pH</t>
  </si>
  <si>
    <t>TS</t>
  </si>
  <si>
    <t>Glöd rest</t>
  </si>
  <si>
    <t>Glöd förlust</t>
  </si>
  <si>
    <t>Kväve tot</t>
  </si>
  <si>
    <t>Fosfor tot</t>
  </si>
  <si>
    <t>Bly</t>
  </si>
  <si>
    <t>Kadmium</t>
  </si>
  <si>
    <t>Koppar</t>
  </si>
  <si>
    <t>Krom</t>
  </si>
  <si>
    <t>Nickel</t>
  </si>
  <si>
    <t>Zink</t>
  </si>
  <si>
    <t>Kvicksilver</t>
  </si>
  <si>
    <t>Silver</t>
  </si>
  <si>
    <t>Tenn</t>
  </si>
  <si>
    <t>Arsenik</t>
  </si>
  <si>
    <t>Guld</t>
  </si>
  <si>
    <t>Barium</t>
  </si>
  <si>
    <t>Beryllium</t>
  </si>
  <si>
    <t>Bor</t>
  </si>
  <si>
    <t>Kalcium</t>
  </si>
  <si>
    <t>Vismut</t>
  </si>
  <si>
    <t>Cerium</t>
  </si>
  <si>
    <t>Kobolt</t>
  </si>
  <si>
    <t>Cesium</t>
  </si>
  <si>
    <t>Dysprosium</t>
  </si>
  <si>
    <t>Erbium</t>
  </si>
  <si>
    <t>Eurobium</t>
  </si>
  <si>
    <t>Järn</t>
  </si>
  <si>
    <t>Gallium</t>
  </si>
  <si>
    <t>Gadolinium</t>
  </si>
  <si>
    <t>Germanium</t>
  </si>
  <si>
    <t>Hafnium</t>
  </si>
  <si>
    <t>Holmium</t>
  </si>
  <si>
    <t>Indium</t>
  </si>
  <si>
    <t>Iridium</t>
  </si>
  <si>
    <t>Kalium</t>
  </si>
  <si>
    <t>Lantan</t>
  </si>
  <si>
    <t>Litium</t>
  </si>
  <si>
    <t>Lutetium</t>
  </si>
  <si>
    <t>Magnesium</t>
  </si>
  <si>
    <t>Mangan</t>
  </si>
  <si>
    <t>Molybden</t>
  </si>
  <si>
    <t>Natrium</t>
  </si>
  <si>
    <t>Niob</t>
  </si>
  <si>
    <t>Neodym</t>
  </si>
  <si>
    <t>Platina</t>
  </si>
  <si>
    <t>Rubidium</t>
  </si>
  <si>
    <t>Rhenium</t>
  </si>
  <si>
    <t>Rutenium</t>
  </si>
  <si>
    <t>Antimon</t>
  </si>
  <si>
    <t>Skandium</t>
  </si>
  <si>
    <t>Selen</t>
  </si>
  <si>
    <t>Samarium</t>
  </si>
  <si>
    <t>Strontium</t>
  </si>
  <si>
    <t>Svavel</t>
  </si>
  <si>
    <t>Tantal</t>
  </si>
  <si>
    <t>Terbium</t>
  </si>
  <si>
    <t>Tellur</t>
  </si>
  <si>
    <t>Titan</t>
  </si>
  <si>
    <t>Tallium</t>
  </si>
  <si>
    <t>Uran</t>
  </si>
  <si>
    <t>Vanadin</t>
  </si>
  <si>
    <t>Ytterbium</t>
  </si>
  <si>
    <t>Yttrium</t>
  </si>
  <si>
    <t>Zirkonium</t>
  </si>
  <si>
    <t>Beteckning</t>
  </si>
  <si>
    <t>Torrsubstans</t>
  </si>
  <si>
    <t>GR</t>
  </si>
  <si>
    <t>GF</t>
  </si>
  <si>
    <t>NH4-N</t>
  </si>
  <si>
    <t>N-tot</t>
  </si>
  <si>
    <t>P-tot</t>
  </si>
  <si>
    <t>Pb</t>
  </si>
  <si>
    <t>Cd</t>
  </si>
  <si>
    <t>Cu</t>
  </si>
  <si>
    <t>Cr</t>
  </si>
  <si>
    <t>Ni</t>
  </si>
  <si>
    <t>Zn</t>
  </si>
  <si>
    <t>Hg</t>
  </si>
  <si>
    <t>Ag</t>
  </si>
  <si>
    <t>Sn</t>
  </si>
  <si>
    <t>As</t>
  </si>
  <si>
    <t>Au</t>
  </si>
  <si>
    <t>Ba</t>
  </si>
  <si>
    <t>Be</t>
  </si>
  <si>
    <t>Bi</t>
  </si>
  <si>
    <t>B</t>
  </si>
  <si>
    <t>Ca</t>
  </si>
  <si>
    <t>Ce</t>
  </si>
  <si>
    <t>Co</t>
  </si>
  <si>
    <t>Dy</t>
  </si>
  <si>
    <t>Er</t>
  </si>
  <si>
    <t>Eu</t>
  </si>
  <si>
    <t>Fe</t>
  </si>
  <si>
    <t>Ga</t>
  </si>
  <si>
    <t>Gd</t>
  </si>
  <si>
    <t>Ge</t>
  </si>
  <si>
    <t>Hf</t>
  </si>
  <si>
    <t>Ho</t>
  </si>
  <si>
    <t>In</t>
  </si>
  <si>
    <t>Ir</t>
  </si>
  <si>
    <t>K</t>
  </si>
  <si>
    <t>La</t>
  </si>
  <si>
    <t>Li</t>
  </si>
  <si>
    <t>Lu</t>
  </si>
  <si>
    <t>Mg</t>
  </si>
  <si>
    <t>Mn</t>
  </si>
  <si>
    <t>Mo</t>
  </si>
  <si>
    <t>Na</t>
  </si>
  <si>
    <t>Nb</t>
  </si>
  <si>
    <t>Nd</t>
  </si>
  <si>
    <t>Pr</t>
  </si>
  <si>
    <t>Praseodym</t>
  </si>
  <si>
    <t>Pt</t>
  </si>
  <si>
    <t>Ru</t>
  </si>
  <si>
    <t>Re</t>
  </si>
  <si>
    <t>Rh</t>
  </si>
  <si>
    <t>Sb</t>
  </si>
  <si>
    <t>Sc</t>
  </si>
  <si>
    <t>Se</t>
  </si>
  <si>
    <t>Si</t>
  </si>
  <si>
    <t>Sm</t>
  </si>
  <si>
    <t>Sr</t>
  </si>
  <si>
    <t>S</t>
  </si>
  <si>
    <t>Ta</t>
  </si>
  <si>
    <t>Tb</t>
  </si>
  <si>
    <t>Te</t>
  </si>
  <si>
    <t>Th</t>
  </si>
  <si>
    <t>Ti</t>
  </si>
  <si>
    <t>Tl</t>
  </si>
  <si>
    <t>Tm</t>
  </si>
  <si>
    <t>U</t>
  </si>
  <si>
    <t>V</t>
  </si>
  <si>
    <t>Yb</t>
  </si>
  <si>
    <t>Y</t>
  </si>
  <si>
    <t>Zr</t>
  </si>
  <si>
    <t>Enhet</t>
  </si>
  <si>
    <t xml:space="preserve">% </t>
  </si>
  <si>
    <t>% av TS</t>
  </si>
  <si>
    <t>mg/kg TS</t>
  </si>
  <si>
    <t>Tillförsel vid</t>
  </si>
  <si>
    <t>kg P/ha</t>
  </si>
  <si>
    <t>och</t>
  </si>
  <si>
    <t>årsgiva</t>
  </si>
  <si>
    <t>ton TS</t>
  </si>
  <si>
    <t>ton slam</t>
  </si>
  <si>
    <t>Gränsvärde</t>
  </si>
  <si>
    <t>g/ha</t>
  </si>
  <si>
    <t>% av gv</t>
  </si>
  <si>
    <t>Analys</t>
  </si>
  <si>
    <t>W</t>
  </si>
  <si>
    <t>Hektar</t>
  </si>
  <si>
    <t>m3</t>
  </si>
  <si>
    <t>Volymvikt</t>
  </si>
  <si>
    <t>ton/m3</t>
  </si>
  <si>
    <t>mg/kg</t>
  </si>
  <si>
    <t>Tillförsel</t>
  </si>
  <si>
    <t>&gt; 0,2%</t>
  </si>
  <si>
    <t>Fördubbl.</t>
  </si>
  <si>
    <t>Beräkning av Cd/P-kvot i mg Cd/kg P</t>
  </si>
  <si>
    <t>Se ref</t>
  </si>
  <si>
    <t>Analysvärdet för "normalinnehåll" i svensk åkermark</t>
  </si>
  <si>
    <t>Är från Appendix 6, rapport 5148, Naturvårdsverket</t>
  </si>
  <si>
    <t>Rb</t>
  </si>
  <si>
    <t>Palladium</t>
  </si>
  <si>
    <t>Pd</t>
  </si>
  <si>
    <t>Cs</t>
  </si>
  <si>
    <t>Rhodium</t>
  </si>
  <si>
    <t>Torium</t>
  </si>
  <si>
    <t>Thulium</t>
  </si>
  <si>
    <t>Volfram</t>
  </si>
  <si>
    <t>Aluminium</t>
  </si>
  <si>
    <t>Al</t>
  </si>
  <si>
    <t>Fosfor</t>
  </si>
  <si>
    <t>P</t>
  </si>
  <si>
    <t>Kiesel</t>
  </si>
  <si>
    <t>Ammonium-N</t>
  </si>
  <si>
    <t>Årssamlingsprov (Innan certifikat erhållits: medelvärde av tre på varanda följande månadssamlingsprov)</t>
  </si>
  <si>
    <t>Jan Eriksson, Halter av 61 spårelement i avloppsslam, stallgödsel, handelsgödsel, nederbörd, jord och gröda</t>
  </si>
  <si>
    <t>Observera att beräkning av årssamlingsprov och ordinarie slamanalyser måste göras separata för att rätt fosforanalys ska kunna användas, se bilaga 5 i Revaq- reglerna</t>
  </si>
  <si>
    <t>Prioritering av spårelement</t>
  </si>
  <si>
    <t>OBS! Vid beräkning av ackumuleringstakt för de 60 spårelementen ska fosforvärden både från den ordinarie analysen och från analysen av årssamlingsprovet användas.                                                                                                   Viktad beräkning kan användas men är inget krav enligt Revaq-reglerna. I det fall viktad beräkning görs beräknas först ett viktat medelvärde utifrån de ordinarie fosforanalyserna. Därefter beräknas ett nytt medelvärde baserat på medelvärdet av de viktade ordinarie fosforanalyserna och fosforvärdet som erhållits vid analys av årssamlingsprovet. Även vid beräkning av medelvärdena för de lagreglerade och prioriterade spårelementen ska årssamlingsprovets analysresultat användas på samma sätt. Det framräknade medelvärdet används sedan i mallen. Se separat dokument för hur beräkning av viktade medelvärden utförs.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</si>
</sst>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ont>
    <font>
      <sz val="8"/>
      <name val="Arial"/>
    </font>
    <font>
      <u/>
      <sz val="10"/>
      <name val="Arial"/>
    </font>
    <font>
      <b/>
      <sz val="12"/>
      <name val="Arial"/>
      <family val="2"/>
    </font>
    <font>
      <sz val="10"/>
      <color indexed="10"/>
      <name val="Arial"/>
    </font>
    <font>
      <b/>
      <sz val="14"/>
      <name val="Arial"/>
      <family val="2"/>
    </font>
    <font>
      <sz val="10"/>
      <name val="Arial"/>
      <family val="2"/>
    </font>
    <font>
      <sz val="10"/>
      <color theme="1"/>
      <name val="Arial"/>
      <family val="2"/>
    </font>
    <font>
      <b/>
      <sz val="10"/>
      <name val="Arial"/>
      <family val="2"/>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1">
    <xf numFmtId="0" fontId="0" fillId="0" borderId="0"/>
  </cellStyleXfs>
  <cellXfs count="22">
    <xf numFmtId="0" fontId="0" fillId="0" borderId="0" xfId="0"/>
    <xf numFmtId="0" fontId="0" fillId="0" borderId="0" xfId="0" applyAlignment="1">
      <alignment horizontal="right"/>
    </xf>
    <xf numFmtId="4" fontId="0" fillId="0" borderId="0" xfId="0" applyNumberFormat="1"/>
    <xf numFmtId="9" fontId="0" fillId="0" borderId="0" xfId="0" applyNumberFormat="1"/>
    <xf numFmtId="4" fontId="3"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10" fontId="0" fillId="0" borderId="0" xfId="0" applyNumberFormat="1"/>
    <xf numFmtId="1" fontId="0" fillId="0" borderId="0" xfId="0" applyNumberFormat="1"/>
    <xf numFmtId="0" fontId="0" fillId="0" borderId="0" xfId="0" applyFill="1"/>
    <xf numFmtId="0" fontId="4" fillId="0" borderId="0" xfId="0" applyFont="1"/>
    <xf numFmtId="0" fontId="1" fillId="0" borderId="0" xfId="0" applyFont="1" applyFill="1" applyBorder="1"/>
    <xf numFmtId="0" fontId="5" fillId="0" borderId="0" xfId="0" applyFont="1" applyFill="1"/>
    <xf numFmtId="0" fontId="6" fillId="0" borderId="0" xfId="0" applyFont="1"/>
    <xf numFmtId="0" fontId="7" fillId="0" borderId="0" xfId="0" applyFont="1"/>
    <xf numFmtId="0" fontId="8" fillId="0" borderId="0" xfId="0" applyFont="1"/>
    <xf numFmtId="10" fontId="0" fillId="0" borderId="0" xfId="0" applyNumberFormat="1" applyFill="1"/>
    <xf numFmtId="0" fontId="7" fillId="0" borderId="0" xfId="0" applyFont="1" applyFill="1"/>
    <xf numFmtId="9" fontId="0" fillId="0" borderId="0" xfId="0" applyNumberFormat="1" applyFill="1"/>
    <xf numFmtId="0" fontId="8" fillId="0" borderId="0" xfId="0" applyFont="1" applyFill="1"/>
    <xf numFmtId="0" fontId="7" fillId="0" borderId="0" xfId="0" applyFont="1" applyAlignment="1">
      <alignment horizontal="center" vertical="center" textRotation="90"/>
    </xf>
    <xf numFmtId="0" fontId="9" fillId="2"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044805352155284"/>
          <c:y val="0.12903225806451613"/>
          <c:w val="0.73507596613362602"/>
          <c:h val="0.70967741935483952"/>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'Anrikning '!$J$16:$J$22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9D4-4C2A-A039-52C0DA757B63}"/>
            </c:ext>
          </c:extLst>
        </c:ser>
        <c:dLbls>
          <c:showLegendKey val="0"/>
          <c:showVal val="0"/>
          <c:showCatName val="0"/>
          <c:showSerName val="0"/>
          <c:showPercent val="0"/>
          <c:showBubbleSize val="0"/>
        </c:dLbls>
        <c:gapWidth val="150"/>
        <c:axId val="327380808"/>
        <c:axId val="327378064"/>
      </c:barChart>
      <c:catAx>
        <c:axId val="327380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sv-SE"/>
          </a:p>
        </c:txPr>
        <c:crossAx val="327378064"/>
        <c:crosses val="autoZero"/>
        <c:auto val="1"/>
        <c:lblAlgn val="ctr"/>
        <c:lblOffset val="100"/>
        <c:tickLblSkip val="1"/>
        <c:tickMarkSkip val="1"/>
        <c:noMultiLvlLbl val="0"/>
      </c:catAx>
      <c:valAx>
        <c:axId val="3273780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sv-SE"/>
          </a:p>
        </c:txPr>
        <c:crossAx val="327380808"/>
        <c:crosses val="autoZero"/>
        <c:crossBetween val="between"/>
      </c:valAx>
      <c:spPr>
        <a:solidFill>
          <a:srgbClr val="C0C0C0"/>
        </a:solidFill>
        <a:ln w="12700">
          <a:solidFill>
            <a:srgbClr val="808080"/>
          </a:solidFill>
          <a:prstDash val="solid"/>
        </a:ln>
      </c:spPr>
    </c:plotArea>
    <c:legend>
      <c:legendPos val="r"/>
      <c:layout>
        <c:manualLayout>
          <c:xMode val="edge"/>
          <c:yMode val="edge"/>
          <c:x val="0.86567321900000604"/>
          <c:y val="0.41290322580645183"/>
          <c:w val="0.11194050245689725"/>
          <c:h val="7.7419354838709736E-2"/>
        </c:manualLayout>
      </c:layout>
      <c:overlay val="0"/>
      <c:spPr>
        <a:solidFill>
          <a:srgbClr val="FFFFFF"/>
        </a:solidFill>
        <a:ln w="3175">
          <a:solidFill>
            <a:srgbClr val="000000"/>
          </a:solidFill>
          <a:prstDash val="solid"/>
        </a:ln>
      </c:spPr>
      <c:txPr>
        <a:bodyPr/>
        <a:lstStyle/>
        <a:p>
          <a:pPr>
            <a:defRPr sz="34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sv-SE"/>
    </a:p>
  </c:txPr>
  <c:printSettings>
    <c:headerFooter alignWithMargins="0"/>
    <c:pageMargins b="1" l="0.75000000000000044" r="0.75000000000000044"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657225</xdr:colOff>
      <xdr:row>4</xdr:row>
      <xdr:rowOff>104775</xdr:rowOff>
    </xdr:from>
    <xdr:to>
      <xdr:col>12</xdr:col>
      <xdr:colOff>523875</xdr:colOff>
      <xdr:row>13</xdr:row>
      <xdr:rowOff>123825</xdr:rowOff>
    </xdr:to>
    <xdr:graphicFrame macro="">
      <xdr:nvGraphicFramePr>
        <xdr:cNvPr id="1025" name="Chart 1">
          <a:extLst>
            <a:ext uri="{FF2B5EF4-FFF2-40B4-BE49-F238E27FC236}">
              <a16:creationId xmlns:a16="http://schemas.microsoft.com/office/drawing/2014/main" id="{00000000-0008-0000-0000-00000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0"/>
  <sheetViews>
    <sheetView tabSelected="1" topLeftCell="A7" zoomScaleNormal="100" workbookViewId="0">
      <selection activeCell="M16" sqref="M16:T28"/>
    </sheetView>
  </sheetViews>
  <sheetFormatPr defaultRowHeight="12.75" x14ac:dyDescent="0.2"/>
  <cols>
    <col min="2" max="2" width="16.42578125" customWidth="1"/>
    <col min="6" max="6" width="11.28515625" customWidth="1"/>
    <col min="7" max="7" width="9.140625" style="2"/>
    <col min="9" max="10" width="11" customWidth="1"/>
  </cols>
  <sheetData>
    <row r="1" spans="1:20" ht="18" x14ac:dyDescent="0.25">
      <c r="B1" s="13" t="s">
        <v>182</v>
      </c>
    </row>
    <row r="2" spans="1:20" ht="15.75" x14ac:dyDescent="0.25">
      <c r="B2" s="10"/>
    </row>
    <row r="3" spans="1:20" x14ac:dyDescent="0.2">
      <c r="A3" s="20"/>
    </row>
    <row r="4" spans="1:20" ht="12.75" customHeight="1" x14ac:dyDescent="0.2">
      <c r="A4" s="20"/>
      <c r="G4" s="2" t="s">
        <v>161</v>
      </c>
    </row>
    <row r="5" spans="1:20" x14ac:dyDescent="0.2">
      <c r="A5" s="20"/>
      <c r="H5" s="2" t="e">
        <f>+D17/D14*1000000</f>
        <v>#DIV/0!</v>
      </c>
    </row>
    <row r="6" spans="1:20" ht="12.75" customHeight="1" x14ac:dyDescent="0.2">
      <c r="A6" s="20"/>
      <c r="B6" t="s">
        <v>0</v>
      </c>
      <c r="C6" t="s">
        <v>67</v>
      </c>
      <c r="E6" t="s">
        <v>138</v>
      </c>
    </row>
    <row r="7" spans="1:20" x14ac:dyDescent="0.2">
      <c r="A7" s="20"/>
    </row>
    <row r="8" spans="1:20" ht="12.75" customHeight="1" x14ac:dyDescent="0.2">
      <c r="A8" s="20"/>
      <c r="B8" t="s">
        <v>1</v>
      </c>
      <c r="C8" t="s">
        <v>1</v>
      </c>
      <c r="D8" s="9"/>
    </row>
    <row r="9" spans="1:20" x14ac:dyDescent="0.2">
      <c r="A9" s="20"/>
      <c r="B9" t="s">
        <v>68</v>
      </c>
      <c r="C9" t="s">
        <v>2</v>
      </c>
      <c r="D9" s="9"/>
      <c r="E9" t="s">
        <v>139</v>
      </c>
      <c r="F9" t="s">
        <v>142</v>
      </c>
      <c r="G9" s="2">
        <v>22</v>
      </c>
      <c r="H9" t="s">
        <v>143</v>
      </c>
    </row>
    <row r="10" spans="1:20" x14ac:dyDescent="0.2">
      <c r="A10" s="20"/>
      <c r="B10" t="s">
        <v>3</v>
      </c>
      <c r="C10" t="s">
        <v>69</v>
      </c>
      <c r="D10" s="9"/>
      <c r="E10" t="s">
        <v>140</v>
      </c>
      <c r="F10" s="1" t="s">
        <v>144</v>
      </c>
      <c r="G10" s="2">
        <v>1</v>
      </c>
      <c r="H10">
        <v>5</v>
      </c>
      <c r="I10" t="s">
        <v>145</v>
      </c>
    </row>
    <row r="11" spans="1:20" x14ac:dyDescent="0.2">
      <c r="A11" s="20"/>
      <c r="B11" t="s">
        <v>4</v>
      </c>
      <c r="C11" t="s">
        <v>70</v>
      </c>
      <c r="D11" s="9"/>
      <c r="E11" t="s">
        <v>140</v>
      </c>
    </row>
    <row r="12" spans="1:20" x14ac:dyDescent="0.2">
      <c r="A12" s="20"/>
      <c r="B12" t="s">
        <v>5</v>
      </c>
      <c r="C12" t="s">
        <v>72</v>
      </c>
      <c r="D12" s="9"/>
      <c r="E12" t="s">
        <v>141</v>
      </c>
      <c r="G12" s="2" t="e">
        <f>+G9/D14*1000</f>
        <v>#DIV/0!</v>
      </c>
      <c r="H12" t="e">
        <f>+H10*G12</f>
        <v>#DIV/0!</v>
      </c>
      <c r="I12" t="s">
        <v>146</v>
      </c>
    </row>
    <row r="13" spans="1:20" x14ac:dyDescent="0.2">
      <c r="A13" s="20"/>
      <c r="B13" t="s">
        <v>178</v>
      </c>
      <c r="C13" t="s">
        <v>71</v>
      </c>
      <c r="D13" s="9"/>
      <c r="E13" t="s">
        <v>141</v>
      </c>
      <c r="G13" s="2" t="e">
        <f>+G12/D9*100</f>
        <v>#DIV/0!</v>
      </c>
      <c r="H13" t="e">
        <f>+H10*G13</f>
        <v>#DIV/0!</v>
      </c>
      <c r="I13" t="s">
        <v>147</v>
      </c>
    </row>
    <row r="14" spans="1:20" x14ac:dyDescent="0.2">
      <c r="A14" s="20"/>
      <c r="B14" t="s">
        <v>6</v>
      </c>
      <c r="C14" t="s">
        <v>73</v>
      </c>
      <c r="D14" s="9"/>
      <c r="E14" t="s">
        <v>141</v>
      </c>
    </row>
    <row r="15" spans="1:20" x14ac:dyDescent="0.2">
      <c r="A15" s="20"/>
      <c r="C15" s="14"/>
      <c r="D15" s="9"/>
      <c r="G15" s="4" t="s">
        <v>149</v>
      </c>
      <c r="H15" t="s">
        <v>148</v>
      </c>
      <c r="J15" t="s">
        <v>150</v>
      </c>
    </row>
    <row r="16" spans="1:20" ht="12.6" customHeight="1" x14ac:dyDescent="0.2">
      <c r="A16" s="20"/>
      <c r="B16" t="s">
        <v>7</v>
      </c>
      <c r="C16" t="s">
        <v>74</v>
      </c>
      <c r="D16" s="9"/>
      <c r="E16" t="s">
        <v>141</v>
      </c>
      <c r="G16" s="2" t="e">
        <f>+$G$12*D16</f>
        <v>#DIV/0!</v>
      </c>
      <c r="H16">
        <v>25</v>
      </c>
      <c r="I16" t="s">
        <v>149</v>
      </c>
      <c r="J16" s="18" t="e">
        <f>+G16/H16</f>
        <v>#DIV/0!</v>
      </c>
      <c r="K16" s="17" t="s">
        <v>74</v>
      </c>
      <c r="M16" s="21" t="s">
        <v>183</v>
      </c>
      <c r="N16" s="21"/>
      <c r="O16" s="21"/>
      <c r="P16" s="21"/>
      <c r="Q16" s="21"/>
      <c r="R16" s="21"/>
      <c r="S16" s="21"/>
      <c r="T16" s="21"/>
    </row>
    <row r="17" spans="1:20" ht="12.6" customHeight="1" x14ac:dyDescent="0.2">
      <c r="A17" s="20"/>
      <c r="B17" t="s">
        <v>8</v>
      </c>
      <c r="C17" t="s">
        <v>75</v>
      </c>
      <c r="D17" s="9"/>
      <c r="E17" t="s">
        <v>141</v>
      </c>
      <c r="F17" s="9"/>
      <c r="G17" s="2" t="e">
        <f t="shared" ref="G17:G24" si="0">+$G$12*D17</f>
        <v>#DIV/0!</v>
      </c>
      <c r="H17">
        <v>0.75</v>
      </c>
      <c r="J17" s="18" t="e">
        <f t="shared" ref="J17:J22" si="1">+G17/H17</f>
        <v>#DIV/0!</v>
      </c>
      <c r="K17" s="17" t="s">
        <v>75</v>
      </c>
      <c r="L17" s="9"/>
      <c r="M17" s="21"/>
      <c r="N17" s="21"/>
      <c r="O17" s="21"/>
      <c r="P17" s="21"/>
      <c r="Q17" s="21"/>
      <c r="R17" s="21"/>
      <c r="S17" s="21"/>
      <c r="T17" s="21"/>
    </row>
    <row r="18" spans="1:20" ht="12.6" customHeight="1" x14ac:dyDescent="0.2">
      <c r="A18" s="20"/>
      <c r="B18" t="s">
        <v>9</v>
      </c>
      <c r="C18" t="s">
        <v>76</v>
      </c>
      <c r="D18" s="9"/>
      <c r="E18" t="s">
        <v>141</v>
      </c>
      <c r="G18" s="2" t="e">
        <f t="shared" si="0"/>
        <v>#DIV/0!</v>
      </c>
      <c r="H18">
        <v>300</v>
      </c>
      <c r="J18" s="18" t="e">
        <f t="shared" si="1"/>
        <v>#DIV/0!</v>
      </c>
      <c r="K18" s="17" t="s">
        <v>76</v>
      </c>
      <c r="L18" s="9"/>
      <c r="M18" s="21"/>
      <c r="N18" s="21"/>
      <c r="O18" s="21"/>
      <c r="P18" s="21"/>
      <c r="Q18" s="21"/>
      <c r="R18" s="21"/>
      <c r="S18" s="21"/>
      <c r="T18" s="21"/>
    </row>
    <row r="19" spans="1:20" ht="12.6" customHeight="1" x14ac:dyDescent="0.2">
      <c r="A19" s="20"/>
      <c r="B19" t="s">
        <v>10</v>
      </c>
      <c r="C19" t="s">
        <v>77</v>
      </c>
      <c r="D19" s="9"/>
      <c r="E19" t="s">
        <v>141</v>
      </c>
      <c r="G19" s="2" t="e">
        <f t="shared" si="0"/>
        <v>#DIV/0!</v>
      </c>
      <c r="H19">
        <v>40</v>
      </c>
      <c r="J19" s="18" t="e">
        <f t="shared" si="1"/>
        <v>#DIV/0!</v>
      </c>
      <c r="K19" s="17" t="s">
        <v>77</v>
      </c>
      <c r="L19" s="9"/>
      <c r="M19" s="21"/>
      <c r="N19" s="21"/>
      <c r="O19" s="21"/>
      <c r="P19" s="21"/>
      <c r="Q19" s="21"/>
      <c r="R19" s="21"/>
      <c r="S19" s="21"/>
      <c r="T19" s="21"/>
    </row>
    <row r="20" spans="1:20" ht="12.6" customHeight="1" x14ac:dyDescent="0.2">
      <c r="A20" s="20"/>
      <c r="B20" t="s">
        <v>11</v>
      </c>
      <c r="C20" t="s">
        <v>78</v>
      </c>
      <c r="D20" s="9"/>
      <c r="E20" t="s">
        <v>141</v>
      </c>
      <c r="G20" s="2" t="e">
        <f t="shared" si="0"/>
        <v>#DIV/0!</v>
      </c>
      <c r="H20">
        <v>25</v>
      </c>
      <c r="J20" s="18" t="e">
        <f t="shared" si="1"/>
        <v>#DIV/0!</v>
      </c>
      <c r="K20" s="17" t="s">
        <v>78</v>
      </c>
      <c r="L20" s="9"/>
      <c r="M20" s="21"/>
      <c r="N20" s="21"/>
      <c r="O20" s="21"/>
      <c r="P20" s="21"/>
      <c r="Q20" s="21"/>
      <c r="R20" s="21"/>
      <c r="S20" s="21"/>
      <c r="T20" s="21"/>
    </row>
    <row r="21" spans="1:20" ht="12.6" customHeight="1" x14ac:dyDescent="0.2">
      <c r="A21" s="20"/>
      <c r="B21" t="s">
        <v>12</v>
      </c>
      <c r="C21" t="s">
        <v>79</v>
      </c>
      <c r="D21" s="9"/>
      <c r="E21" t="s">
        <v>141</v>
      </c>
      <c r="G21" s="2" t="e">
        <f t="shared" si="0"/>
        <v>#DIV/0!</v>
      </c>
      <c r="H21">
        <v>600</v>
      </c>
      <c r="J21" s="18" t="e">
        <f t="shared" si="1"/>
        <v>#DIV/0!</v>
      </c>
      <c r="K21" s="17" t="s">
        <v>79</v>
      </c>
      <c r="L21" s="9"/>
      <c r="M21" s="21"/>
      <c r="N21" s="21"/>
      <c r="O21" s="21"/>
      <c r="P21" s="21"/>
      <c r="Q21" s="21"/>
      <c r="R21" s="21"/>
      <c r="S21" s="21"/>
      <c r="T21" s="21"/>
    </row>
    <row r="22" spans="1:20" ht="12.6" customHeight="1" x14ac:dyDescent="0.2">
      <c r="A22" s="20"/>
      <c r="B22" t="s">
        <v>13</v>
      </c>
      <c r="C22" t="s">
        <v>80</v>
      </c>
      <c r="D22" s="9"/>
      <c r="E22" t="s">
        <v>141</v>
      </c>
      <c r="G22" s="2" t="e">
        <f t="shared" si="0"/>
        <v>#DIV/0!</v>
      </c>
      <c r="H22">
        <v>1.5</v>
      </c>
      <c r="J22" s="3" t="e">
        <f t="shared" si="1"/>
        <v>#DIV/0!</v>
      </c>
      <c r="K22" s="17" t="s">
        <v>80</v>
      </c>
      <c r="M22" s="21"/>
      <c r="N22" s="21"/>
      <c r="O22" s="21"/>
      <c r="P22" s="21"/>
      <c r="Q22" s="21"/>
      <c r="R22" s="21"/>
      <c r="S22" s="21"/>
      <c r="T22" s="21"/>
    </row>
    <row r="23" spans="1:20" ht="12.6" customHeight="1" x14ac:dyDescent="0.2">
      <c r="A23" s="20"/>
      <c r="D23" s="9"/>
      <c r="M23" s="21"/>
      <c r="N23" s="21"/>
      <c r="O23" s="21"/>
      <c r="P23" s="21"/>
      <c r="Q23" s="21"/>
      <c r="R23" s="21"/>
      <c r="S23" s="21"/>
      <c r="T23" s="21"/>
    </row>
    <row r="24" spans="1:20" ht="12.6" customHeight="1" x14ac:dyDescent="0.2">
      <c r="A24" s="20"/>
      <c r="B24" t="s">
        <v>14</v>
      </c>
      <c r="C24" t="s">
        <v>81</v>
      </c>
      <c r="D24" s="9"/>
      <c r="E24" t="s">
        <v>141</v>
      </c>
      <c r="G24" s="2" t="e">
        <f t="shared" si="0"/>
        <v>#DIV/0!</v>
      </c>
      <c r="M24" s="21"/>
      <c r="N24" s="21"/>
      <c r="O24" s="21"/>
      <c r="P24" s="21"/>
      <c r="Q24" s="21"/>
      <c r="R24" s="21"/>
      <c r="S24" s="21"/>
      <c r="T24" s="21"/>
    </row>
    <row r="25" spans="1:20" x14ac:dyDescent="0.2">
      <c r="A25" s="20"/>
      <c r="B25" t="s">
        <v>15</v>
      </c>
      <c r="C25" t="s">
        <v>82</v>
      </c>
      <c r="D25" s="9"/>
      <c r="E25" t="s">
        <v>141</v>
      </c>
      <c r="G25" s="2" t="e">
        <f>+$G$12*D25</f>
        <v>#DIV/0!</v>
      </c>
      <c r="M25" s="21"/>
      <c r="N25" s="21"/>
      <c r="O25" s="21"/>
      <c r="P25" s="21"/>
      <c r="Q25" s="21"/>
      <c r="R25" s="21"/>
      <c r="S25" s="21"/>
      <c r="T25" s="21"/>
    </row>
    <row r="26" spans="1:20" x14ac:dyDescent="0.2">
      <c r="D26" s="9"/>
      <c r="M26" s="21"/>
      <c r="N26" s="21"/>
      <c r="O26" s="21"/>
      <c r="P26" s="21"/>
      <c r="Q26" s="21"/>
      <c r="R26" s="21"/>
      <c r="S26" s="21"/>
      <c r="T26" s="21"/>
    </row>
    <row r="27" spans="1:20" ht="12.75" customHeight="1" x14ac:dyDescent="0.2">
      <c r="D27" s="9"/>
      <c r="H27" t="s">
        <v>162</v>
      </c>
      <c r="M27" s="21"/>
      <c r="N27" s="21"/>
      <c r="O27" s="21"/>
      <c r="P27" s="21"/>
      <c r="Q27" s="21"/>
      <c r="R27" s="21"/>
      <c r="S27" s="21"/>
      <c r="T27" s="21"/>
    </row>
    <row r="28" spans="1:20" x14ac:dyDescent="0.2">
      <c r="D28" s="9"/>
      <c r="G28" s="2" t="s">
        <v>158</v>
      </c>
      <c r="H28" s="5" t="s">
        <v>151</v>
      </c>
      <c r="I28" s="6">
        <v>5148</v>
      </c>
      <c r="M28" s="21"/>
      <c r="N28" s="21"/>
      <c r="O28" s="21"/>
      <c r="P28" s="21"/>
      <c r="Q28" s="21"/>
      <c r="R28" s="21"/>
      <c r="S28" s="21"/>
      <c r="T28" s="21"/>
    </row>
    <row r="29" spans="1:20" x14ac:dyDescent="0.2">
      <c r="D29" s="9"/>
      <c r="G29" s="4" t="s">
        <v>149</v>
      </c>
      <c r="H29" s="6">
        <v>5148</v>
      </c>
      <c r="I29" s="6" t="s">
        <v>149</v>
      </c>
      <c r="K29" t="s">
        <v>159</v>
      </c>
      <c r="L29" s="1" t="s">
        <v>160</v>
      </c>
    </row>
    <row r="30" spans="1:20" x14ac:dyDescent="0.2">
      <c r="A30" s="20" t="s">
        <v>179</v>
      </c>
      <c r="B30" t="s">
        <v>16</v>
      </c>
      <c r="C30" t="s">
        <v>83</v>
      </c>
      <c r="D30" s="9"/>
      <c r="E30" t="s">
        <v>141</v>
      </c>
      <c r="G30" s="2" t="e">
        <f t="shared" ref="G30:G58" si="2">+$G$12*D30</f>
        <v>#DIV/0!</v>
      </c>
      <c r="H30">
        <v>3.8</v>
      </c>
      <c r="I30">
        <f t="shared" ref="I30:I62" si="3">+H30*$I$104*$I$105</f>
        <v>11875</v>
      </c>
      <c r="J30" s="7" t="e">
        <f>+G30/I30</f>
        <v>#DIV/0!</v>
      </c>
      <c r="K30" s="9"/>
      <c r="L30" s="8" t="e">
        <f>+I30/G30</f>
        <v>#DIV/0!</v>
      </c>
      <c r="M30">
        <v>1</v>
      </c>
    </row>
    <row r="31" spans="1:20" x14ac:dyDescent="0.2">
      <c r="A31" s="20"/>
      <c r="B31" t="s">
        <v>14</v>
      </c>
      <c r="C31" t="s">
        <v>81</v>
      </c>
      <c r="D31" s="9"/>
      <c r="E31" t="s">
        <v>141</v>
      </c>
      <c r="G31" s="2" t="e">
        <f t="shared" si="2"/>
        <v>#DIV/0!</v>
      </c>
      <c r="H31">
        <v>0.11</v>
      </c>
      <c r="I31">
        <f t="shared" si="3"/>
        <v>343.75</v>
      </c>
      <c r="J31" s="16" t="e">
        <f>+G31/I31</f>
        <v>#DIV/0!</v>
      </c>
      <c r="K31" s="17"/>
      <c r="L31" s="8" t="e">
        <f>+I31/G31</f>
        <v>#DIV/0!</v>
      </c>
      <c r="M31">
        <v>2</v>
      </c>
    </row>
    <row r="32" spans="1:20" x14ac:dyDescent="0.2">
      <c r="A32" s="20"/>
      <c r="B32" t="s">
        <v>17</v>
      </c>
      <c r="C32" t="s">
        <v>84</v>
      </c>
      <c r="D32" s="9"/>
      <c r="E32" t="s">
        <v>141</v>
      </c>
      <c r="G32" s="2" t="e">
        <f t="shared" si="2"/>
        <v>#DIV/0!</v>
      </c>
      <c r="H32">
        <v>5.0000000000000001E-3</v>
      </c>
      <c r="I32">
        <f t="shared" si="3"/>
        <v>15.625</v>
      </c>
      <c r="J32" s="16" t="e">
        <f t="shared" ref="J32:J89" si="4">+G32/I32</f>
        <v>#DIV/0!</v>
      </c>
      <c r="K32" s="17"/>
      <c r="L32" s="8" t="e">
        <f t="shared" ref="L32:L93" si="5">+I32/G32</f>
        <v>#DIV/0!</v>
      </c>
      <c r="M32">
        <v>3</v>
      </c>
    </row>
    <row r="33" spans="1:13" x14ac:dyDescent="0.2">
      <c r="A33" s="20"/>
      <c r="B33" t="s">
        <v>20</v>
      </c>
      <c r="C33" t="s">
        <v>88</v>
      </c>
      <c r="E33" t="s">
        <v>141</v>
      </c>
      <c r="G33" s="2" t="e">
        <f>+$G$12*D33</f>
        <v>#DIV/0!</v>
      </c>
      <c r="H33">
        <v>5.0999999999999996</v>
      </c>
      <c r="I33">
        <f t="shared" si="3"/>
        <v>15937.5</v>
      </c>
      <c r="J33" s="16" t="e">
        <f>+G33/I33</f>
        <v>#DIV/0!</v>
      </c>
      <c r="K33" s="17"/>
      <c r="L33" s="8" t="e">
        <f>+I33/G33</f>
        <v>#DIV/0!</v>
      </c>
      <c r="M33">
        <v>4</v>
      </c>
    </row>
    <row r="34" spans="1:13" x14ac:dyDescent="0.2">
      <c r="A34" s="20"/>
      <c r="B34" t="s">
        <v>18</v>
      </c>
      <c r="C34" t="s">
        <v>85</v>
      </c>
      <c r="E34" t="s">
        <v>141</v>
      </c>
      <c r="G34" s="2" t="e">
        <f>+$G$12*D34</f>
        <v>#DIV/0!</v>
      </c>
      <c r="H34">
        <v>608</v>
      </c>
      <c r="I34">
        <f t="shared" si="3"/>
        <v>1900000</v>
      </c>
      <c r="J34" s="16" t="e">
        <f>+G34/I34</f>
        <v>#DIV/0!</v>
      </c>
      <c r="K34" s="12"/>
      <c r="L34" s="8" t="e">
        <f>+I34/G34</f>
        <v>#DIV/0!</v>
      </c>
      <c r="M34">
        <v>5</v>
      </c>
    </row>
    <row r="35" spans="1:13" x14ac:dyDescent="0.2">
      <c r="A35" s="20"/>
      <c r="B35" t="s">
        <v>19</v>
      </c>
      <c r="C35" t="s">
        <v>86</v>
      </c>
      <c r="E35" t="s">
        <v>141</v>
      </c>
      <c r="G35" s="2" t="e">
        <f t="shared" si="2"/>
        <v>#DIV/0!</v>
      </c>
      <c r="H35">
        <v>1.3</v>
      </c>
      <c r="I35">
        <f t="shared" si="3"/>
        <v>4062.5</v>
      </c>
      <c r="J35" s="16" t="e">
        <f t="shared" si="4"/>
        <v>#DIV/0!</v>
      </c>
      <c r="K35" s="9"/>
      <c r="L35" s="8" t="e">
        <f t="shared" si="5"/>
        <v>#DIV/0!</v>
      </c>
      <c r="M35">
        <v>6</v>
      </c>
    </row>
    <row r="36" spans="1:13" x14ac:dyDescent="0.2">
      <c r="A36" s="20"/>
      <c r="B36" t="s">
        <v>22</v>
      </c>
      <c r="C36" t="s">
        <v>87</v>
      </c>
      <c r="E36" t="s">
        <v>141</v>
      </c>
      <c r="G36" s="2" t="e">
        <f t="shared" si="2"/>
        <v>#DIV/0!</v>
      </c>
      <c r="H36">
        <v>0.16</v>
      </c>
      <c r="I36">
        <f t="shared" si="3"/>
        <v>500</v>
      </c>
      <c r="J36" s="16" t="e">
        <f t="shared" si="4"/>
        <v>#DIV/0!</v>
      </c>
      <c r="K36" s="19"/>
      <c r="L36" s="8" t="e">
        <f t="shared" si="5"/>
        <v>#DIV/0!</v>
      </c>
      <c r="M36">
        <v>7</v>
      </c>
    </row>
    <row r="37" spans="1:13" x14ac:dyDescent="0.2">
      <c r="A37" s="20"/>
      <c r="B37" t="s">
        <v>8</v>
      </c>
      <c r="C37" t="s">
        <v>75</v>
      </c>
      <c r="E37" t="s">
        <v>141</v>
      </c>
      <c r="G37" s="2" t="e">
        <f t="shared" si="2"/>
        <v>#DIV/0!</v>
      </c>
      <c r="H37">
        <v>0.17</v>
      </c>
      <c r="I37">
        <f t="shared" si="3"/>
        <v>531.25000000000011</v>
      </c>
      <c r="J37" s="16" t="e">
        <f t="shared" si="4"/>
        <v>#DIV/0!</v>
      </c>
      <c r="K37" s="11"/>
      <c r="L37" s="8" t="e">
        <f t="shared" si="5"/>
        <v>#DIV/0!</v>
      </c>
      <c r="M37">
        <v>8</v>
      </c>
    </row>
    <row r="38" spans="1:13" x14ac:dyDescent="0.2">
      <c r="A38" s="20"/>
      <c r="B38" t="s">
        <v>23</v>
      </c>
      <c r="C38" t="s">
        <v>90</v>
      </c>
      <c r="E38" t="s">
        <v>141</v>
      </c>
      <c r="G38" s="2" t="e">
        <f t="shared" si="2"/>
        <v>#DIV/0!</v>
      </c>
      <c r="H38">
        <v>60</v>
      </c>
      <c r="I38">
        <f t="shared" si="3"/>
        <v>187500</v>
      </c>
      <c r="J38" s="16" t="e">
        <f t="shared" si="4"/>
        <v>#DIV/0!</v>
      </c>
      <c r="K38" s="9"/>
      <c r="L38" s="8" t="e">
        <f t="shared" si="5"/>
        <v>#DIV/0!</v>
      </c>
      <c r="M38">
        <v>9</v>
      </c>
    </row>
    <row r="39" spans="1:13" x14ac:dyDescent="0.2">
      <c r="A39" s="20"/>
      <c r="B39" t="s">
        <v>24</v>
      </c>
      <c r="C39" t="s">
        <v>91</v>
      </c>
      <c r="E39" t="s">
        <v>141</v>
      </c>
      <c r="G39" s="2" t="e">
        <f t="shared" si="2"/>
        <v>#DIV/0!</v>
      </c>
      <c r="H39">
        <v>7.1</v>
      </c>
      <c r="I39">
        <f t="shared" si="3"/>
        <v>22187.5</v>
      </c>
      <c r="J39" s="16" t="e">
        <f t="shared" si="4"/>
        <v>#DIV/0!</v>
      </c>
      <c r="K39" s="9"/>
      <c r="L39" s="8" t="e">
        <f t="shared" si="5"/>
        <v>#DIV/0!</v>
      </c>
      <c r="M39">
        <v>10</v>
      </c>
    </row>
    <row r="40" spans="1:13" x14ac:dyDescent="0.2">
      <c r="A40" s="20"/>
      <c r="B40" t="s">
        <v>10</v>
      </c>
      <c r="C40" t="s">
        <v>77</v>
      </c>
      <c r="E40" t="s">
        <v>141</v>
      </c>
      <c r="G40" s="2" t="e">
        <f t="shared" si="2"/>
        <v>#DIV/0!</v>
      </c>
      <c r="H40">
        <v>22</v>
      </c>
      <c r="I40">
        <f t="shared" si="3"/>
        <v>68750</v>
      </c>
      <c r="J40" s="16" t="e">
        <f t="shared" si="4"/>
        <v>#DIV/0!</v>
      </c>
      <c r="K40" s="9"/>
      <c r="L40" s="8" t="e">
        <f t="shared" si="5"/>
        <v>#DIV/0!</v>
      </c>
      <c r="M40">
        <v>11</v>
      </c>
    </row>
    <row r="41" spans="1:13" x14ac:dyDescent="0.2">
      <c r="A41" s="20"/>
      <c r="B41" t="s">
        <v>25</v>
      </c>
      <c r="C41" t="s">
        <v>168</v>
      </c>
      <c r="E41" t="s">
        <v>141</v>
      </c>
      <c r="G41" s="2" t="e">
        <f t="shared" si="2"/>
        <v>#DIV/0!</v>
      </c>
      <c r="H41">
        <v>1.7</v>
      </c>
      <c r="I41">
        <f t="shared" si="3"/>
        <v>5312.5</v>
      </c>
      <c r="J41" s="16" t="e">
        <f t="shared" si="4"/>
        <v>#DIV/0!</v>
      </c>
      <c r="K41" s="9"/>
      <c r="L41" s="8" t="e">
        <f t="shared" si="5"/>
        <v>#DIV/0!</v>
      </c>
      <c r="M41">
        <v>12</v>
      </c>
    </row>
    <row r="42" spans="1:13" x14ac:dyDescent="0.2">
      <c r="A42" s="20"/>
      <c r="B42" t="s">
        <v>9</v>
      </c>
      <c r="C42" t="s">
        <v>76</v>
      </c>
      <c r="E42" t="s">
        <v>141</v>
      </c>
      <c r="G42" s="2" t="e">
        <f t="shared" si="2"/>
        <v>#DIV/0!</v>
      </c>
      <c r="H42">
        <v>17</v>
      </c>
      <c r="I42">
        <f t="shared" si="3"/>
        <v>53125</v>
      </c>
      <c r="J42" s="16" t="e">
        <f t="shared" si="4"/>
        <v>#DIV/0!</v>
      </c>
      <c r="K42" s="17"/>
      <c r="L42" s="8" t="e">
        <f t="shared" si="5"/>
        <v>#DIV/0!</v>
      </c>
      <c r="M42">
        <v>13</v>
      </c>
    </row>
    <row r="43" spans="1:13" x14ac:dyDescent="0.2">
      <c r="A43" s="20"/>
      <c r="B43" t="s">
        <v>26</v>
      </c>
      <c r="C43" t="s">
        <v>92</v>
      </c>
      <c r="E43" t="s">
        <v>141</v>
      </c>
      <c r="G43" s="2" t="e">
        <f t="shared" si="2"/>
        <v>#DIV/0!</v>
      </c>
      <c r="H43">
        <v>4.0999999999999996</v>
      </c>
      <c r="I43">
        <f t="shared" si="3"/>
        <v>12812.5</v>
      </c>
      <c r="J43" s="16" t="e">
        <f t="shared" si="4"/>
        <v>#DIV/0!</v>
      </c>
      <c r="K43" s="9"/>
      <c r="L43" s="8" t="e">
        <f t="shared" si="5"/>
        <v>#DIV/0!</v>
      </c>
      <c r="M43">
        <v>14</v>
      </c>
    </row>
    <row r="44" spans="1:13" x14ac:dyDescent="0.2">
      <c r="A44" s="20"/>
      <c r="B44" t="s">
        <v>27</v>
      </c>
      <c r="C44" t="s">
        <v>93</v>
      </c>
      <c r="E44" t="s">
        <v>141</v>
      </c>
      <c r="G44" s="2" t="e">
        <f t="shared" si="2"/>
        <v>#DIV/0!</v>
      </c>
      <c r="H44">
        <v>2.2000000000000002</v>
      </c>
      <c r="I44">
        <f t="shared" si="3"/>
        <v>6875</v>
      </c>
      <c r="J44" s="16" t="e">
        <f t="shared" si="4"/>
        <v>#DIV/0!</v>
      </c>
      <c r="K44" s="9"/>
      <c r="L44" s="8" t="e">
        <f t="shared" si="5"/>
        <v>#DIV/0!</v>
      </c>
      <c r="M44">
        <v>15</v>
      </c>
    </row>
    <row r="45" spans="1:13" x14ac:dyDescent="0.2">
      <c r="A45" s="20"/>
      <c r="B45" t="s">
        <v>28</v>
      </c>
      <c r="C45" t="s">
        <v>94</v>
      </c>
      <c r="E45" t="s">
        <v>141</v>
      </c>
      <c r="G45" s="2" t="e">
        <f t="shared" si="2"/>
        <v>#DIV/0!</v>
      </c>
      <c r="H45">
        <v>0.79</v>
      </c>
      <c r="I45">
        <f t="shared" si="3"/>
        <v>2468.75</v>
      </c>
      <c r="J45" s="16" t="e">
        <f t="shared" si="4"/>
        <v>#DIV/0!</v>
      </c>
      <c r="K45" s="9"/>
      <c r="L45" s="8" t="e">
        <f t="shared" si="5"/>
        <v>#DIV/0!</v>
      </c>
      <c r="M45">
        <v>16</v>
      </c>
    </row>
    <row r="46" spans="1:13" x14ac:dyDescent="0.2">
      <c r="A46" s="20"/>
      <c r="B46" t="s">
        <v>30</v>
      </c>
      <c r="C46" t="s">
        <v>96</v>
      </c>
      <c r="E46" t="s">
        <v>141</v>
      </c>
      <c r="G46" s="2" t="e">
        <f t="shared" si="2"/>
        <v>#DIV/0!</v>
      </c>
      <c r="H46">
        <v>8.9</v>
      </c>
      <c r="I46">
        <f t="shared" si="3"/>
        <v>27812.5</v>
      </c>
      <c r="J46" s="16" t="e">
        <f t="shared" si="4"/>
        <v>#DIV/0!</v>
      </c>
      <c r="K46" s="9"/>
      <c r="L46" s="8" t="e">
        <f t="shared" si="5"/>
        <v>#DIV/0!</v>
      </c>
      <c r="M46">
        <v>17</v>
      </c>
    </row>
    <row r="47" spans="1:13" x14ac:dyDescent="0.2">
      <c r="A47" s="20"/>
      <c r="B47" t="s">
        <v>31</v>
      </c>
      <c r="C47" t="s">
        <v>97</v>
      </c>
      <c r="E47" t="s">
        <v>141</v>
      </c>
      <c r="G47" s="2" t="e">
        <f t="shared" si="2"/>
        <v>#DIV/0!</v>
      </c>
      <c r="H47">
        <v>3.4</v>
      </c>
      <c r="I47">
        <f t="shared" si="3"/>
        <v>10625</v>
      </c>
      <c r="J47" s="16" t="e">
        <f t="shared" si="4"/>
        <v>#DIV/0!</v>
      </c>
      <c r="K47" s="9"/>
      <c r="L47" s="8" t="e">
        <f t="shared" si="5"/>
        <v>#DIV/0!</v>
      </c>
      <c r="M47">
        <v>18</v>
      </c>
    </row>
    <row r="48" spans="1:13" x14ac:dyDescent="0.2">
      <c r="A48" s="20"/>
      <c r="B48" t="s">
        <v>32</v>
      </c>
      <c r="C48" t="s">
        <v>98</v>
      </c>
      <c r="E48" t="s">
        <v>141</v>
      </c>
      <c r="G48" s="2" t="e">
        <f t="shared" si="2"/>
        <v>#DIV/0!</v>
      </c>
      <c r="H48">
        <v>19</v>
      </c>
      <c r="I48">
        <f t="shared" si="3"/>
        <v>59375</v>
      </c>
      <c r="J48" s="16" t="e">
        <f t="shared" si="4"/>
        <v>#DIV/0!</v>
      </c>
      <c r="K48" s="9"/>
      <c r="L48" s="8" t="e">
        <f t="shared" si="5"/>
        <v>#DIV/0!</v>
      </c>
      <c r="M48">
        <v>19</v>
      </c>
    </row>
    <row r="49" spans="1:13" x14ac:dyDescent="0.2">
      <c r="A49" s="20"/>
      <c r="B49" t="s">
        <v>33</v>
      </c>
      <c r="C49" t="s">
        <v>99</v>
      </c>
      <c r="E49" t="s">
        <v>141</v>
      </c>
      <c r="G49" s="2" t="e">
        <f t="shared" si="2"/>
        <v>#DIV/0!</v>
      </c>
      <c r="H49">
        <v>7.6</v>
      </c>
      <c r="I49">
        <f t="shared" si="3"/>
        <v>23750</v>
      </c>
      <c r="J49" s="16" t="e">
        <f t="shared" si="4"/>
        <v>#DIV/0!</v>
      </c>
      <c r="K49" s="9"/>
      <c r="L49" s="8" t="e">
        <f t="shared" si="5"/>
        <v>#DIV/0!</v>
      </c>
      <c r="M49">
        <v>20</v>
      </c>
    </row>
    <row r="50" spans="1:13" x14ac:dyDescent="0.2">
      <c r="A50" s="20"/>
      <c r="B50" t="s">
        <v>13</v>
      </c>
      <c r="C50" t="s">
        <v>80</v>
      </c>
      <c r="E50" t="s">
        <v>141</v>
      </c>
      <c r="G50" s="2" t="e">
        <f t="shared" si="2"/>
        <v>#DIV/0!</v>
      </c>
      <c r="H50">
        <v>4.2999999999999997E-2</v>
      </c>
      <c r="I50">
        <f t="shared" si="3"/>
        <v>134.37499999999997</v>
      </c>
      <c r="J50" s="16" t="e">
        <f t="shared" si="4"/>
        <v>#DIV/0!</v>
      </c>
      <c r="K50" s="17"/>
      <c r="L50" s="8" t="e">
        <f t="shared" si="5"/>
        <v>#DIV/0!</v>
      </c>
      <c r="M50">
        <v>21</v>
      </c>
    </row>
    <row r="51" spans="1:13" x14ac:dyDescent="0.2">
      <c r="A51" s="20"/>
      <c r="B51" t="s">
        <v>34</v>
      </c>
      <c r="C51" t="s">
        <v>100</v>
      </c>
      <c r="E51" t="s">
        <v>141</v>
      </c>
      <c r="G51" s="2" t="e">
        <f t="shared" si="2"/>
        <v>#DIV/0!</v>
      </c>
      <c r="H51">
        <v>0.87</v>
      </c>
      <c r="I51">
        <f t="shared" si="3"/>
        <v>2718.75</v>
      </c>
      <c r="J51" s="16" t="e">
        <f t="shared" si="4"/>
        <v>#DIV/0!</v>
      </c>
      <c r="K51" s="9"/>
      <c r="L51" s="8" t="e">
        <f t="shared" si="5"/>
        <v>#DIV/0!</v>
      </c>
      <c r="M51">
        <v>22</v>
      </c>
    </row>
    <row r="52" spans="1:13" x14ac:dyDescent="0.2">
      <c r="A52" s="20"/>
      <c r="B52" t="s">
        <v>35</v>
      </c>
      <c r="C52" t="s">
        <v>101</v>
      </c>
      <c r="E52" t="s">
        <v>141</v>
      </c>
      <c r="G52" s="2" t="e">
        <f t="shared" si="2"/>
        <v>#DIV/0!</v>
      </c>
      <c r="H52">
        <v>0.04</v>
      </c>
      <c r="I52">
        <f t="shared" si="3"/>
        <v>125</v>
      </c>
      <c r="J52" s="16" t="e">
        <f t="shared" si="4"/>
        <v>#DIV/0!</v>
      </c>
      <c r="K52" s="9"/>
      <c r="L52" s="8" t="e">
        <f t="shared" si="5"/>
        <v>#DIV/0!</v>
      </c>
      <c r="M52">
        <v>23</v>
      </c>
    </row>
    <row r="53" spans="1:13" x14ac:dyDescent="0.2">
      <c r="A53" s="20"/>
      <c r="B53" t="s">
        <v>36</v>
      </c>
      <c r="C53" t="s">
        <v>102</v>
      </c>
      <c r="E53" t="s">
        <v>141</v>
      </c>
      <c r="G53" s="2" t="e">
        <f t="shared" si="2"/>
        <v>#DIV/0!</v>
      </c>
      <c r="H53">
        <v>0.04</v>
      </c>
      <c r="I53">
        <f t="shared" si="3"/>
        <v>125</v>
      </c>
      <c r="J53" s="16" t="e">
        <f t="shared" si="4"/>
        <v>#DIV/0!</v>
      </c>
      <c r="K53" s="9"/>
      <c r="L53" s="8" t="e">
        <f t="shared" si="5"/>
        <v>#DIV/0!</v>
      </c>
      <c r="M53">
        <v>24</v>
      </c>
    </row>
    <row r="54" spans="1:13" x14ac:dyDescent="0.2">
      <c r="A54" s="20"/>
      <c r="B54" t="s">
        <v>38</v>
      </c>
      <c r="C54" t="s">
        <v>104</v>
      </c>
      <c r="E54" t="s">
        <v>141</v>
      </c>
      <c r="G54" s="2" t="e">
        <f t="shared" si="2"/>
        <v>#DIV/0!</v>
      </c>
      <c r="H54">
        <v>33</v>
      </c>
      <c r="I54">
        <f t="shared" si="3"/>
        <v>103125</v>
      </c>
      <c r="J54" s="16" t="e">
        <f t="shared" si="4"/>
        <v>#DIV/0!</v>
      </c>
      <c r="K54" s="9"/>
      <c r="L54" s="8" t="e">
        <f t="shared" si="5"/>
        <v>#DIV/0!</v>
      </c>
      <c r="M54">
        <v>25</v>
      </c>
    </row>
    <row r="55" spans="1:13" x14ac:dyDescent="0.2">
      <c r="A55" s="20"/>
      <c r="B55" t="s">
        <v>39</v>
      </c>
      <c r="C55" t="s">
        <v>105</v>
      </c>
      <c r="E55" t="s">
        <v>141</v>
      </c>
      <c r="G55" s="2" t="e">
        <f t="shared" si="2"/>
        <v>#DIV/0!</v>
      </c>
      <c r="H55">
        <v>17</v>
      </c>
      <c r="I55">
        <f t="shared" si="3"/>
        <v>53125</v>
      </c>
      <c r="J55" s="16" t="e">
        <f t="shared" si="4"/>
        <v>#DIV/0!</v>
      </c>
      <c r="K55" s="9"/>
      <c r="L55" s="8" t="e">
        <f t="shared" si="5"/>
        <v>#DIV/0!</v>
      </c>
      <c r="M55">
        <v>26</v>
      </c>
    </row>
    <row r="56" spans="1:13" x14ac:dyDescent="0.2">
      <c r="A56" s="20"/>
      <c r="B56" t="s">
        <v>40</v>
      </c>
      <c r="C56" t="s">
        <v>106</v>
      </c>
      <c r="E56" t="s">
        <v>141</v>
      </c>
      <c r="G56" s="2" t="e">
        <f t="shared" si="2"/>
        <v>#DIV/0!</v>
      </c>
      <c r="H56">
        <v>0.39</v>
      </c>
      <c r="I56">
        <f t="shared" si="3"/>
        <v>1218.75</v>
      </c>
      <c r="J56" s="16" t="e">
        <f t="shared" si="4"/>
        <v>#DIV/0!</v>
      </c>
      <c r="K56" s="9"/>
      <c r="L56" s="8" t="e">
        <f t="shared" si="5"/>
        <v>#DIV/0!</v>
      </c>
      <c r="M56">
        <v>27</v>
      </c>
    </row>
    <row r="57" spans="1:13" x14ac:dyDescent="0.2">
      <c r="A57" s="20"/>
      <c r="B57" t="s">
        <v>42</v>
      </c>
      <c r="C57" t="s">
        <v>108</v>
      </c>
      <c r="D57" s="14"/>
      <c r="E57" t="s">
        <v>141</v>
      </c>
      <c r="G57" s="2" t="e">
        <f t="shared" si="2"/>
        <v>#DIV/0!</v>
      </c>
      <c r="H57">
        <v>411</v>
      </c>
      <c r="I57">
        <f t="shared" si="3"/>
        <v>1284375</v>
      </c>
      <c r="J57" s="16" t="e">
        <f t="shared" si="4"/>
        <v>#DIV/0!</v>
      </c>
      <c r="K57" s="9"/>
      <c r="L57" s="8" t="e">
        <f t="shared" si="5"/>
        <v>#DIV/0!</v>
      </c>
      <c r="M57">
        <v>28</v>
      </c>
    </row>
    <row r="58" spans="1:13" x14ac:dyDescent="0.2">
      <c r="A58" s="20"/>
      <c r="B58" t="s">
        <v>43</v>
      </c>
      <c r="C58" t="s">
        <v>109</v>
      </c>
      <c r="E58" t="s">
        <v>141</v>
      </c>
      <c r="G58" s="2" t="e">
        <f t="shared" si="2"/>
        <v>#DIV/0!</v>
      </c>
      <c r="H58">
        <v>0.57999999999999996</v>
      </c>
      <c r="I58">
        <f t="shared" si="3"/>
        <v>1812.5</v>
      </c>
      <c r="J58" s="16" t="e">
        <f t="shared" si="4"/>
        <v>#DIV/0!</v>
      </c>
      <c r="K58" s="17"/>
      <c r="L58" s="8" t="e">
        <f t="shared" si="5"/>
        <v>#DIV/0!</v>
      </c>
      <c r="M58">
        <v>29</v>
      </c>
    </row>
    <row r="59" spans="1:13" x14ac:dyDescent="0.2">
      <c r="A59" s="20"/>
      <c r="B59" t="s">
        <v>45</v>
      </c>
      <c r="C59" t="s">
        <v>111</v>
      </c>
      <c r="E59" t="s">
        <v>141</v>
      </c>
      <c r="G59" s="2" t="e">
        <f t="shared" ref="G59:G85" si="6">+$G$12*D59</f>
        <v>#DIV/0!</v>
      </c>
      <c r="H59">
        <v>12</v>
      </c>
      <c r="I59">
        <f t="shared" si="3"/>
        <v>37500</v>
      </c>
      <c r="J59" s="16" t="e">
        <f t="shared" si="4"/>
        <v>#DIV/0!</v>
      </c>
      <c r="K59" s="9"/>
      <c r="L59" s="8" t="e">
        <f t="shared" si="5"/>
        <v>#DIV/0!</v>
      </c>
      <c r="M59">
        <v>30</v>
      </c>
    </row>
    <row r="60" spans="1:13" x14ac:dyDescent="0.2">
      <c r="A60" s="20"/>
      <c r="B60" t="s">
        <v>46</v>
      </c>
      <c r="C60" t="s">
        <v>112</v>
      </c>
      <c r="E60" t="s">
        <v>141</v>
      </c>
      <c r="G60" s="2" t="e">
        <f t="shared" si="6"/>
        <v>#DIV/0!</v>
      </c>
      <c r="H60">
        <v>29</v>
      </c>
      <c r="I60">
        <f t="shared" si="3"/>
        <v>90625</v>
      </c>
      <c r="J60" s="16" t="e">
        <f t="shared" si="4"/>
        <v>#DIV/0!</v>
      </c>
      <c r="K60" s="9"/>
      <c r="L60" s="8" t="e">
        <f t="shared" si="5"/>
        <v>#DIV/0!</v>
      </c>
      <c r="M60">
        <v>31</v>
      </c>
    </row>
    <row r="61" spans="1:13" x14ac:dyDescent="0.2">
      <c r="A61" s="20"/>
      <c r="B61" t="s">
        <v>11</v>
      </c>
      <c r="C61" t="s">
        <v>78</v>
      </c>
      <c r="E61" t="s">
        <v>141</v>
      </c>
      <c r="G61" s="2" t="e">
        <f t="shared" si="6"/>
        <v>#DIV/0!</v>
      </c>
      <c r="H61">
        <v>13</v>
      </c>
      <c r="I61">
        <f t="shared" si="3"/>
        <v>40625</v>
      </c>
      <c r="J61" s="16" t="e">
        <f t="shared" si="4"/>
        <v>#DIV/0!</v>
      </c>
      <c r="K61" s="9"/>
      <c r="L61" s="8" t="e">
        <f t="shared" si="5"/>
        <v>#DIV/0!</v>
      </c>
      <c r="M61">
        <v>32</v>
      </c>
    </row>
    <row r="62" spans="1:13" x14ac:dyDescent="0.2">
      <c r="A62" s="20"/>
      <c r="B62" t="s">
        <v>7</v>
      </c>
      <c r="C62" t="s">
        <v>74</v>
      </c>
      <c r="E62" t="s">
        <v>141</v>
      </c>
      <c r="G62" s="2" t="e">
        <f t="shared" si="6"/>
        <v>#DIV/0!</v>
      </c>
      <c r="H62">
        <v>18</v>
      </c>
      <c r="I62">
        <f t="shared" si="3"/>
        <v>56250</v>
      </c>
      <c r="J62" s="16" t="e">
        <f t="shared" si="4"/>
        <v>#DIV/0!</v>
      </c>
      <c r="K62" s="9"/>
      <c r="L62" s="8" t="e">
        <f t="shared" si="5"/>
        <v>#DIV/0!</v>
      </c>
      <c r="M62">
        <v>33</v>
      </c>
    </row>
    <row r="63" spans="1:13" x14ac:dyDescent="0.2">
      <c r="A63" s="20"/>
      <c r="B63" t="s">
        <v>166</v>
      </c>
      <c r="C63" t="s">
        <v>167</v>
      </c>
      <c r="D63" s="15"/>
      <c r="E63" t="s">
        <v>141</v>
      </c>
      <c r="G63" s="2" t="e">
        <f t="shared" si="6"/>
        <v>#DIV/0!</v>
      </c>
      <c r="H63">
        <v>0.04</v>
      </c>
      <c r="I63">
        <f t="shared" ref="I63:I89" si="7">+H63*$I$104*$I$105</f>
        <v>125</v>
      </c>
      <c r="J63" s="16" t="e">
        <f t="shared" si="4"/>
        <v>#DIV/0!</v>
      </c>
      <c r="K63" s="9"/>
      <c r="L63" s="8" t="e">
        <f t="shared" si="5"/>
        <v>#DIV/0!</v>
      </c>
      <c r="M63">
        <v>34</v>
      </c>
    </row>
    <row r="64" spans="1:13" x14ac:dyDescent="0.2">
      <c r="A64" s="20"/>
      <c r="B64" t="s">
        <v>114</v>
      </c>
      <c r="C64" t="s">
        <v>113</v>
      </c>
      <c r="E64" t="s">
        <v>141</v>
      </c>
      <c r="G64" s="2" t="e">
        <f t="shared" si="6"/>
        <v>#DIV/0!</v>
      </c>
      <c r="H64">
        <v>7.7</v>
      </c>
      <c r="I64">
        <f t="shared" si="7"/>
        <v>24062.5</v>
      </c>
      <c r="J64" s="16" t="e">
        <f t="shared" si="4"/>
        <v>#DIV/0!</v>
      </c>
      <c r="K64" s="9"/>
      <c r="L64" s="8" t="e">
        <f t="shared" si="5"/>
        <v>#DIV/0!</v>
      </c>
      <c r="M64">
        <v>35</v>
      </c>
    </row>
    <row r="65" spans="1:13" x14ac:dyDescent="0.2">
      <c r="A65" s="20"/>
      <c r="B65" t="s">
        <v>47</v>
      </c>
      <c r="C65" t="s">
        <v>115</v>
      </c>
      <c r="E65" t="s">
        <v>141</v>
      </c>
      <c r="G65" s="2" t="e">
        <f t="shared" si="6"/>
        <v>#DIV/0!</v>
      </c>
      <c r="H65">
        <v>0.04</v>
      </c>
      <c r="I65">
        <f t="shared" si="7"/>
        <v>125</v>
      </c>
      <c r="J65" s="16" t="e">
        <f t="shared" si="4"/>
        <v>#DIV/0!</v>
      </c>
      <c r="K65" s="9"/>
      <c r="L65" s="8" t="e">
        <f t="shared" si="5"/>
        <v>#DIV/0!</v>
      </c>
      <c r="M65">
        <v>36</v>
      </c>
    </row>
    <row r="66" spans="1:13" x14ac:dyDescent="0.2">
      <c r="A66" s="20"/>
      <c r="B66" t="s">
        <v>48</v>
      </c>
      <c r="C66" t="s">
        <v>165</v>
      </c>
      <c r="E66" t="s">
        <v>141</v>
      </c>
      <c r="G66" s="2" t="e">
        <f t="shared" si="6"/>
        <v>#DIV/0!</v>
      </c>
      <c r="H66">
        <v>116</v>
      </c>
      <c r="I66">
        <f t="shared" si="7"/>
        <v>362500</v>
      </c>
      <c r="J66" s="16" t="e">
        <f t="shared" si="4"/>
        <v>#DIV/0!</v>
      </c>
      <c r="K66" s="9"/>
      <c r="L66" s="8" t="e">
        <f t="shared" si="5"/>
        <v>#DIV/0!</v>
      </c>
      <c r="M66">
        <v>37</v>
      </c>
    </row>
    <row r="67" spans="1:13" x14ac:dyDescent="0.2">
      <c r="A67" s="20"/>
      <c r="B67" t="s">
        <v>49</v>
      </c>
      <c r="C67" t="s">
        <v>117</v>
      </c>
      <c r="E67" t="s">
        <v>141</v>
      </c>
      <c r="G67" s="2" t="e">
        <f t="shared" si="6"/>
        <v>#DIV/0!</v>
      </c>
      <c r="H67">
        <v>0.04</v>
      </c>
      <c r="I67">
        <f t="shared" si="7"/>
        <v>125</v>
      </c>
      <c r="J67" s="16" t="e">
        <f t="shared" si="4"/>
        <v>#DIV/0!</v>
      </c>
      <c r="K67" s="9"/>
      <c r="L67" s="8" t="e">
        <f t="shared" si="5"/>
        <v>#DIV/0!</v>
      </c>
      <c r="M67">
        <v>38</v>
      </c>
    </row>
    <row r="68" spans="1:13" x14ac:dyDescent="0.2">
      <c r="A68" s="20"/>
      <c r="B68" t="s">
        <v>169</v>
      </c>
      <c r="C68" t="s">
        <v>118</v>
      </c>
      <c r="E68" t="s">
        <v>141</v>
      </c>
      <c r="G68" s="2" t="e">
        <f t="shared" si="6"/>
        <v>#DIV/0!</v>
      </c>
      <c r="H68">
        <v>0.04</v>
      </c>
      <c r="I68">
        <f t="shared" si="7"/>
        <v>125</v>
      </c>
      <c r="J68" s="16" t="e">
        <f t="shared" si="4"/>
        <v>#DIV/0!</v>
      </c>
      <c r="K68" s="9"/>
      <c r="L68" s="8" t="e">
        <f t="shared" si="5"/>
        <v>#DIV/0!</v>
      </c>
      <c r="M68">
        <v>39</v>
      </c>
    </row>
    <row r="69" spans="1:13" x14ac:dyDescent="0.2">
      <c r="A69" s="20"/>
      <c r="B69" t="s">
        <v>50</v>
      </c>
      <c r="C69" t="s">
        <v>116</v>
      </c>
      <c r="E69" t="s">
        <v>141</v>
      </c>
      <c r="G69" s="2" t="e">
        <f t="shared" si="6"/>
        <v>#DIV/0!</v>
      </c>
      <c r="H69">
        <v>0.04</v>
      </c>
      <c r="I69">
        <f t="shared" si="7"/>
        <v>125</v>
      </c>
      <c r="J69" s="16" t="e">
        <f t="shared" si="4"/>
        <v>#DIV/0!</v>
      </c>
      <c r="K69" s="9"/>
      <c r="L69" s="8" t="e">
        <f t="shared" si="5"/>
        <v>#DIV/0!</v>
      </c>
      <c r="M69">
        <v>40</v>
      </c>
    </row>
    <row r="70" spans="1:13" x14ac:dyDescent="0.2">
      <c r="A70" s="20"/>
      <c r="B70" t="s">
        <v>51</v>
      </c>
      <c r="C70" t="s">
        <v>119</v>
      </c>
      <c r="E70" t="s">
        <v>141</v>
      </c>
      <c r="G70" s="2" t="e">
        <f t="shared" si="6"/>
        <v>#DIV/0!</v>
      </c>
      <c r="H70">
        <v>0.25</v>
      </c>
      <c r="I70">
        <f t="shared" si="7"/>
        <v>781.25</v>
      </c>
      <c r="J70" s="16" t="e">
        <f t="shared" si="4"/>
        <v>#DIV/0!</v>
      </c>
      <c r="K70" s="9"/>
      <c r="L70" s="8" t="e">
        <f t="shared" si="5"/>
        <v>#DIV/0!</v>
      </c>
      <c r="M70">
        <v>41</v>
      </c>
    </row>
    <row r="71" spans="1:13" x14ac:dyDescent="0.2">
      <c r="A71" s="20"/>
      <c r="B71" t="s">
        <v>52</v>
      </c>
      <c r="C71" t="s">
        <v>120</v>
      </c>
      <c r="E71" t="s">
        <v>141</v>
      </c>
      <c r="G71" s="2" t="e">
        <f t="shared" si="6"/>
        <v>#DIV/0!</v>
      </c>
      <c r="H71">
        <v>10</v>
      </c>
      <c r="I71">
        <f t="shared" si="7"/>
        <v>31250</v>
      </c>
      <c r="J71" s="16" t="e">
        <f t="shared" si="4"/>
        <v>#DIV/0!</v>
      </c>
      <c r="K71" s="9"/>
      <c r="L71" s="8" t="e">
        <f t="shared" si="5"/>
        <v>#DIV/0!</v>
      </c>
      <c r="M71">
        <v>42</v>
      </c>
    </row>
    <row r="72" spans="1:13" x14ac:dyDescent="0.2">
      <c r="A72" s="20"/>
      <c r="B72" t="s">
        <v>53</v>
      </c>
      <c r="C72" t="s">
        <v>121</v>
      </c>
      <c r="E72" t="s">
        <v>141</v>
      </c>
      <c r="G72" s="2" t="e">
        <f t="shared" si="6"/>
        <v>#DIV/0!</v>
      </c>
      <c r="H72">
        <v>0.23</v>
      </c>
      <c r="I72">
        <f t="shared" si="7"/>
        <v>718.75</v>
      </c>
      <c r="J72" s="16" t="e">
        <f t="shared" si="4"/>
        <v>#DIV/0!</v>
      </c>
      <c r="K72" s="9"/>
      <c r="L72" s="8" t="e">
        <f t="shared" si="5"/>
        <v>#DIV/0!</v>
      </c>
      <c r="M72">
        <v>43</v>
      </c>
    </row>
    <row r="73" spans="1:13" x14ac:dyDescent="0.2">
      <c r="A73" s="20"/>
      <c r="B73" t="s">
        <v>54</v>
      </c>
      <c r="C73" t="s">
        <v>123</v>
      </c>
      <c r="E73" t="s">
        <v>141</v>
      </c>
      <c r="G73" s="2" t="e">
        <f t="shared" si="6"/>
        <v>#DIV/0!</v>
      </c>
      <c r="H73">
        <v>4.5</v>
      </c>
      <c r="I73">
        <f t="shared" si="7"/>
        <v>14062.5</v>
      </c>
      <c r="J73" s="16" t="e">
        <f t="shared" si="4"/>
        <v>#DIV/0!</v>
      </c>
      <c r="K73" s="9"/>
      <c r="L73" s="8" t="e">
        <f t="shared" si="5"/>
        <v>#DIV/0!</v>
      </c>
      <c r="M73">
        <v>44</v>
      </c>
    </row>
    <row r="74" spans="1:13" x14ac:dyDescent="0.2">
      <c r="A74" s="20"/>
      <c r="B74" t="s">
        <v>15</v>
      </c>
      <c r="C74" t="s">
        <v>82</v>
      </c>
      <c r="E74" t="s">
        <v>141</v>
      </c>
      <c r="G74" s="2" t="e">
        <f t="shared" si="6"/>
        <v>#DIV/0!</v>
      </c>
      <c r="H74">
        <v>1.8</v>
      </c>
      <c r="I74">
        <f t="shared" si="7"/>
        <v>5625</v>
      </c>
      <c r="J74" s="16" t="e">
        <f t="shared" si="4"/>
        <v>#DIV/0!</v>
      </c>
      <c r="K74" s="17"/>
      <c r="L74" s="8" t="e">
        <f t="shared" si="5"/>
        <v>#DIV/0!</v>
      </c>
      <c r="M74">
        <v>45</v>
      </c>
    </row>
    <row r="75" spans="1:13" x14ac:dyDescent="0.2">
      <c r="A75" s="20"/>
      <c r="B75" t="s">
        <v>55</v>
      </c>
      <c r="C75" t="s">
        <v>124</v>
      </c>
      <c r="E75" t="s">
        <v>141</v>
      </c>
      <c r="G75" s="2" t="e">
        <f t="shared" si="6"/>
        <v>#DIV/0!</v>
      </c>
      <c r="H75">
        <v>163</v>
      </c>
      <c r="I75">
        <f t="shared" si="7"/>
        <v>509375</v>
      </c>
      <c r="J75" s="16" t="e">
        <f t="shared" si="4"/>
        <v>#DIV/0!</v>
      </c>
      <c r="K75" s="9"/>
      <c r="L75" s="8" t="e">
        <f t="shared" si="5"/>
        <v>#DIV/0!</v>
      </c>
      <c r="M75">
        <v>46</v>
      </c>
    </row>
    <row r="76" spans="1:13" x14ac:dyDescent="0.2">
      <c r="A76" s="20"/>
      <c r="B76" t="s">
        <v>57</v>
      </c>
      <c r="C76" t="s">
        <v>126</v>
      </c>
      <c r="E76" t="s">
        <v>141</v>
      </c>
      <c r="G76" s="2" t="e">
        <f t="shared" si="6"/>
        <v>#DIV/0!</v>
      </c>
      <c r="H76">
        <v>1.1000000000000001</v>
      </c>
      <c r="I76">
        <f t="shared" si="7"/>
        <v>3437.5</v>
      </c>
      <c r="J76" s="16" t="e">
        <f t="shared" si="4"/>
        <v>#DIV/0!</v>
      </c>
      <c r="K76" s="9"/>
      <c r="L76" s="8" t="e">
        <f t="shared" si="5"/>
        <v>#DIV/0!</v>
      </c>
      <c r="M76">
        <v>47</v>
      </c>
    </row>
    <row r="77" spans="1:13" x14ac:dyDescent="0.2">
      <c r="A77" s="20"/>
      <c r="B77" t="s">
        <v>58</v>
      </c>
      <c r="C77" t="s">
        <v>127</v>
      </c>
      <c r="E77" t="s">
        <v>141</v>
      </c>
      <c r="G77" s="2" t="e">
        <f t="shared" si="6"/>
        <v>#DIV/0!</v>
      </c>
      <c r="H77">
        <v>0.48</v>
      </c>
      <c r="I77">
        <f t="shared" si="7"/>
        <v>1500</v>
      </c>
      <c r="J77" s="16" t="e">
        <f t="shared" si="4"/>
        <v>#DIV/0!</v>
      </c>
      <c r="K77" s="9"/>
      <c r="L77" s="8" t="e">
        <f t="shared" si="5"/>
        <v>#DIV/0!</v>
      </c>
      <c r="M77">
        <v>48</v>
      </c>
    </row>
    <row r="78" spans="1:13" x14ac:dyDescent="0.2">
      <c r="A78" s="20"/>
      <c r="B78" t="s">
        <v>59</v>
      </c>
      <c r="C78" t="s">
        <v>128</v>
      </c>
      <c r="E78" t="s">
        <v>141</v>
      </c>
      <c r="G78" s="2" t="e">
        <f t="shared" si="6"/>
        <v>#DIV/0!</v>
      </c>
      <c r="H78">
        <v>0.08</v>
      </c>
      <c r="I78">
        <f t="shared" si="7"/>
        <v>250</v>
      </c>
      <c r="J78" s="16" t="e">
        <f t="shared" si="4"/>
        <v>#DIV/0!</v>
      </c>
      <c r="K78" s="9"/>
      <c r="L78" s="8" t="e">
        <f t="shared" si="5"/>
        <v>#DIV/0!</v>
      </c>
      <c r="M78">
        <v>49</v>
      </c>
    </row>
    <row r="79" spans="1:13" x14ac:dyDescent="0.2">
      <c r="A79" s="20"/>
      <c r="B79" t="s">
        <v>170</v>
      </c>
      <c r="C79" t="s">
        <v>129</v>
      </c>
      <c r="E79" t="s">
        <v>141</v>
      </c>
      <c r="G79" s="2" t="e">
        <f t="shared" si="6"/>
        <v>#DIV/0!</v>
      </c>
      <c r="H79">
        <v>8.1</v>
      </c>
      <c r="I79">
        <f t="shared" si="7"/>
        <v>25312.5</v>
      </c>
      <c r="J79" s="16" t="e">
        <f t="shared" si="4"/>
        <v>#DIV/0!</v>
      </c>
      <c r="K79" s="9"/>
      <c r="L79" s="8" t="e">
        <f t="shared" si="5"/>
        <v>#DIV/0!</v>
      </c>
      <c r="M79">
        <v>50</v>
      </c>
    </row>
    <row r="80" spans="1:13" x14ac:dyDescent="0.2">
      <c r="A80" s="20"/>
      <c r="B80" t="s">
        <v>60</v>
      </c>
      <c r="C80" t="s">
        <v>130</v>
      </c>
      <c r="E80" t="s">
        <v>141</v>
      </c>
      <c r="G80" s="2" t="e">
        <f t="shared" si="6"/>
        <v>#DIV/0!</v>
      </c>
      <c r="H80">
        <v>3700</v>
      </c>
      <c r="I80">
        <f t="shared" si="7"/>
        <v>11562500</v>
      </c>
      <c r="J80" s="16" t="e">
        <f t="shared" si="4"/>
        <v>#DIV/0!</v>
      </c>
      <c r="K80" s="9"/>
      <c r="L80" s="8" t="e">
        <f t="shared" si="5"/>
        <v>#DIV/0!</v>
      </c>
      <c r="M80">
        <v>51</v>
      </c>
    </row>
    <row r="81" spans="1:13" x14ac:dyDescent="0.2">
      <c r="A81" s="20"/>
      <c r="B81" t="s">
        <v>61</v>
      </c>
      <c r="C81" t="s">
        <v>131</v>
      </c>
      <c r="E81" t="s">
        <v>141</v>
      </c>
      <c r="G81" s="2" t="e">
        <f t="shared" si="6"/>
        <v>#DIV/0!</v>
      </c>
      <c r="H81">
        <v>0.23</v>
      </c>
      <c r="I81">
        <f t="shared" si="7"/>
        <v>718.75</v>
      </c>
      <c r="J81" s="16" t="e">
        <f t="shared" si="4"/>
        <v>#DIV/0!</v>
      </c>
      <c r="K81" s="9"/>
      <c r="L81" s="8" t="e">
        <f t="shared" si="5"/>
        <v>#DIV/0!</v>
      </c>
      <c r="M81">
        <v>52</v>
      </c>
    </row>
    <row r="82" spans="1:13" x14ac:dyDescent="0.2">
      <c r="A82" s="20"/>
      <c r="B82" t="s">
        <v>171</v>
      </c>
      <c r="C82" t="s">
        <v>132</v>
      </c>
      <c r="E82" t="s">
        <v>141</v>
      </c>
      <c r="G82" s="2" t="e">
        <f t="shared" si="6"/>
        <v>#DIV/0!</v>
      </c>
      <c r="H82">
        <v>0.32</v>
      </c>
      <c r="I82">
        <f t="shared" si="7"/>
        <v>1000</v>
      </c>
      <c r="J82" s="16" t="e">
        <f t="shared" si="4"/>
        <v>#DIV/0!</v>
      </c>
      <c r="K82" s="9"/>
      <c r="L82" s="8" t="e">
        <f t="shared" si="5"/>
        <v>#DIV/0!</v>
      </c>
      <c r="M82">
        <v>53</v>
      </c>
    </row>
    <row r="83" spans="1:13" x14ac:dyDescent="0.2">
      <c r="A83" s="20"/>
      <c r="B83" t="s">
        <v>62</v>
      </c>
      <c r="C83" t="s">
        <v>133</v>
      </c>
      <c r="E83" t="s">
        <v>141</v>
      </c>
      <c r="G83" s="2" t="e">
        <f t="shared" si="6"/>
        <v>#DIV/0!</v>
      </c>
      <c r="H83">
        <v>4.4000000000000004</v>
      </c>
      <c r="I83">
        <f t="shared" si="7"/>
        <v>13750</v>
      </c>
      <c r="J83" s="16" t="e">
        <f t="shared" si="4"/>
        <v>#DIV/0!</v>
      </c>
      <c r="K83" s="9"/>
      <c r="L83" s="8" t="e">
        <f t="shared" si="5"/>
        <v>#DIV/0!</v>
      </c>
      <c r="M83">
        <v>54</v>
      </c>
    </row>
    <row r="84" spans="1:13" x14ac:dyDescent="0.2">
      <c r="A84" s="20"/>
      <c r="B84" t="s">
        <v>63</v>
      </c>
      <c r="C84" t="s">
        <v>134</v>
      </c>
      <c r="E84" t="s">
        <v>141</v>
      </c>
      <c r="G84" s="2" t="e">
        <f>+$G$12*D84</f>
        <v>#DIV/0!</v>
      </c>
      <c r="H84">
        <v>69</v>
      </c>
      <c r="I84">
        <f t="shared" si="7"/>
        <v>215625</v>
      </c>
      <c r="J84" s="16" t="e">
        <f>+G84/I84</f>
        <v>#DIV/0!</v>
      </c>
      <c r="K84" s="9"/>
      <c r="L84" s="8" t="e">
        <f>+I84/G84</f>
        <v>#DIV/0!</v>
      </c>
      <c r="M84">
        <v>55</v>
      </c>
    </row>
    <row r="85" spans="1:13" x14ac:dyDescent="0.2">
      <c r="A85" s="20"/>
      <c r="B85" t="s">
        <v>172</v>
      </c>
      <c r="C85" t="s">
        <v>152</v>
      </c>
      <c r="E85" t="s">
        <v>141</v>
      </c>
      <c r="G85" s="2" t="e">
        <f t="shared" si="6"/>
        <v>#DIV/0!</v>
      </c>
      <c r="H85">
        <v>1.3</v>
      </c>
      <c r="I85">
        <f t="shared" si="7"/>
        <v>4062.5</v>
      </c>
      <c r="J85" s="16" t="e">
        <f t="shared" si="4"/>
        <v>#DIV/0!</v>
      </c>
      <c r="K85" s="9"/>
      <c r="L85" s="8" t="e">
        <f t="shared" si="5"/>
        <v>#DIV/0!</v>
      </c>
      <c r="M85">
        <v>56</v>
      </c>
    </row>
    <row r="86" spans="1:13" x14ac:dyDescent="0.2">
      <c r="A86" s="20"/>
      <c r="B86" t="s">
        <v>65</v>
      </c>
      <c r="C86" t="s">
        <v>136</v>
      </c>
      <c r="E86" t="s">
        <v>141</v>
      </c>
      <c r="G86" s="2" t="e">
        <f>+$G$12*D86</f>
        <v>#DIV/0!</v>
      </c>
      <c r="H86">
        <v>27</v>
      </c>
      <c r="I86">
        <f t="shared" si="7"/>
        <v>84375</v>
      </c>
      <c r="J86" s="16" t="e">
        <f>+G86/I86</f>
        <v>#DIV/0!</v>
      </c>
      <c r="K86" s="9"/>
      <c r="L86" s="8" t="e">
        <f>+I86/G86</f>
        <v>#DIV/0!</v>
      </c>
      <c r="M86">
        <v>57</v>
      </c>
    </row>
    <row r="87" spans="1:13" x14ac:dyDescent="0.2">
      <c r="A87" s="20"/>
      <c r="B87" t="s">
        <v>64</v>
      </c>
      <c r="C87" t="s">
        <v>135</v>
      </c>
      <c r="E87" t="s">
        <v>141</v>
      </c>
      <c r="G87" s="2" t="e">
        <f t="shared" ref="G87:G93" si="8">+$G$12*D87</f>
        <v>#DIV/0!</v>
      </c>
      <c r="H87">
        <v>2.9</v>
      </c>
      <c r="I87">
        <f t="shared" si="7"/>
        <v>9062.5</v>
      </c>
      <c r="J87" s="16" t="e">
        <f t="shared" si="4"/>
        <v>#DIV/0!</v>
      </c>
      <c r="K87" s="9"/>
      <c r="L87" s="8" t="e">
        <f t="shared" si="5"/>
        <v>#DIV/0!</v>
      </c>
      <c r="M87">
        <v>58</v>
      </c>
    </row>
    <row r="88" spans="1:13" x14ac:dyDescent="0.2">
      <c r="A88" s="20"/>
      <c r="B88" t="s">
        <v>12</v>
      </c>
      <c r="C88" t="s">
        <v>79</v>
      </c>
      <c r="E88" t="s">
        <v>141</v>
      </c>
      <c r="G88" s="2" t="e">
        <f t="shared" si="8"/>
        <v>#DIV/0!</v>
      </c>
      <c r="H88">
        <v>65</v>
      </c>
      <c r="I88">
        <f t="shared" si="7"/>
        <v>203125</v>
      </c>
      <c r="J88" s="16" t="e">
        <f t="shared" si="4"/>
        <v>#DIV/0!</v>
      </c>
      <c r="K88" s="17"/>
      <c r="L88" s="8" t="e">
        <f t="shared" si="5"/>
        <v>#DIV/0!</v>
      </c>
      <c r="M88">
        <v>59</v>
      </c>
    </row>
    <row r="89" spans="1:13" x14ac:dyDescent="0.2">
      <c r="A89" s="20"/>
      <c r="B89" t="s">
        <v>66</v>
      </c>
      <c r="C89" t="s">
        <v>137</v>
      </c>
      <c r="E89" t="s">
        <v>141</v>
      </c>
      <c r="G89" s="2" t="e">
        <f t="shared" si="8"/>
        <v>#DIV/0!</v>
      </c>
      <c r="H89">
        <v>308</v>
      </c>
      <c r="I89">
        <f t="shared" si="7"/>
        <v>962500</v>
      </c>
      <c r="J89" s="16" t="e">
        <f t="shared" si="4"/>
        <v>#DIV/0!</v>
      </c>
      <c r="K89" s="9"/>
      <c r="L89" s="8" t="e">
        <f t="shared" si="5"/>
        <v>#DIV/0!</v>
      </c>
      <c r="M89">
        <v>60</v>
      </c>
    </row>
    <row r="90" spans="1:13" x14ac:dyDescent="0.2">
      <c r="A90" s="20"/>
      <c r="J90" s="7"/>
      <c r="L90" s="8"/>
    </row>
    <row r="91" spans="1:13" x14ac:dyDescent="0.2">
      <c r="A91" s="20"/>
      <c r="J91" s="7"/>
      <c r="L91" s="8"/>
    </row>
    <row r="92" spans="1:13" x14ac:dyDescent="0.2">
      <c r="A92" s="20"/>
      <c r="B92" t="s">
        <v>173</v>
      </c>
      <c r="C92" t="s">
        <v>174</v>
      </c>
      <c r="D92" s="15"/>
      <c r="E92" t="s">
        <v>141</v>
      </c>
      <c r="G92" s="2" t="e">
        <f t="shared" si="8"/>
        <v>#DIV/0!</v>
      </c>
      <c r="H92">
        <v>66000</v>
      </c>
      <c r="I92">
        <f t="shared" ref="I92:I101" si="9">+H92*$I$104*$I$105</f>
        <v>206250000</v>
      </c>
      <c r="J92" s="7" t="e">
        <f>+G94/I94</f>
        <v>#DIV/0!</v>
      </c>
      <c r="L92" s="8" t="e">
        <f t="shared" si="5"/>
        <v>#DIV/0!</v>
      </c>
      <c r="M92">
        <v>61</v>
      </c>
    </row>
    <row r="93" spans="1:13" x14ac:dyDescent="0.2">
      <c r="A93" s="20"/>
      <c r="B93" t="s">
        <v>21</v>
      </c>
      <c r="C93" t="s">
        <v>89</v>
      </c>
      <c r="E93" t="s">
        <v>141</v>
      </c>
      <c r="G93" s="2" t="e">
        <f t="shared" si="8"/>
        <v>#DIV/0!</v>
      </c>
      <c r="H93">
        <v>14000</v>
      </c>
      <c r="I93">
        <f t="shared" si="9"/>
        <v>43750000</v>
      </c>
      <c r="J93" s="7" t="e">
        <f>+G95/I95</f>
        <v>#DIV/0!</v>
      </c>
      <c r="L93" s="8" t="e">
        <f t="shared" si="5"/>
        <v>#DIV/0!</v>
      </c>
      <c r="M93">
        <v>62</v>
      </c>
    </row>
    <row r="94" spans="1:13" x14ac:dyDescent="0.2">
      <c r="A94" s="20"/>
      <c r="B94" t="s">
        <v>29</v>
      </c>
      <c r="C94" t="s">
        <v>95</v>
      </c>
      <c r="E94" t="s">
        <v>141</v>
      </c>
      <c r="G94" s="2" t="e">
        <f t="shared" ref="G94:G101" si="10">+$G$12*D94</f>
        <v>#DIV/0!</v>
      </c>
      <c r="H94">
        <v>33000</v>
      </c>
      <c r="I94">
        <f t="shared" si="9"/>
        <v>103125000</v>
      </c>
      <c r="J94" s="7" t="e">
        <f>+G96/I96</f>
        <v>#DIV/0!</v>
      </c>
      <c r="L94" s="8" t="e">
        <f t="shared" ref="L94:L101" si="11">+I94/G94</f>
        <v>#DIV/0!</v>
      </c>
      <c r="M94">
        <v>63</v>
      </c>
    </row>
    <row r="95" spans="1:13" x14ac:dyDescent="0.2">
      <c r="A95" s="20"/>
      <c r="B95" t="s">
        <v>37</v>
      </c>
      <c r="C95" t="s">
        <v>103</v>
      </c>
      <c r="E95" t="s">
        <v>141</v>
      </c>
      <c r="G95" s="2" t="e">
        <f t="shared" si="10"/>
        <v>#DIV/0!</v>
      </c>
      <c r="H95">
        <v>27000</v>
      </c>
      <c r="I95">
        <f t="shared" si="9"/>
        <v>84375000</v>
      </c>
      <c r="J95" s="7" t="e">
        <f t="shared" ref="J95:J101" si="12">+G95/I95</f>
        <v>#DIV/0!</v>
      </c>
      <c r="L95" s="8" t="e">
        <f t="shared" si="11"/>
        <v>#DIV/0!</v>
      </c>
      <c r="M95">
        <v>64</v>
      </c>
    </row>
    <row r="96" spans="1:13" x14ac:dyDescent="0.2">
      <c r="A96" s="20"/>
      <c r="B96" t="s">
        <v>41</v>
      </c>
      <c r="C96" t="s">
        <v>107</v>
      </c>
      <c r="E96" t="s">
        <v>141</v>
      </c>
      <c r="G96" s="2" t="e">
        <f t="shared" si="10"/>
        <v>#DIV/0!</v>
      </c>
      <c r="H96">
        <v>7400</v>
      </c>
      <c r="I96">
        <f t="shared" si="9"/>
        <v>23125000</v>
      </c>
      <c r="J96" s="7" t="e">
        <f t="shared" si="12"/>
        <v>#DIV/0!</v>
      </c>
      <c r="L96" s="8" t="e">
        <f t="shared" si="11"/>
        <v>#DIV/0!</v>
      </c>
      <c r="M96">
        <v>65</v>
      </c>
    </row>
    <row r="97" spans="1:13" x14ac:dyDescent="0.2">
      <c r="A97" s="20"/>
      <c r="B97" t="s">
        <v>42</v>
      </c>
      <c r="C97" t="s">
        <v>108</v>
      </c>
      <c r="E97" t="s">
        <v>141</v>
      </c>
      <c r="G97" s="2" t="e">
        <f t="shared" si="10"/>
        <v>#DIV/0!</v>
      </c>
      <c r="H97">
        <v>411</v>
      </c>
      <c r="I97">
        <f t="shared" si="9"/>
        <v>1284375</v>
      </c>
      <c r="J97" s="7" t="e">
        <f t="shared" si="12"/>
        <v>#DIV/0!</v>
      </c>
      <c r="L97" s="8" t="e">
        <f t="shared" si="11"/>
        <v>#DIV/0!</v>
      </c>
      <c r="M97">
        <v>66</v>
      </c>
    </row>
    <row r="98" spans="1:13" x14ac:dyDescent="0.2">
      <c r="A98" s="20"/>
      <c r="B98" t="s">
        <v>44</v>
      </c>
      <c r="C98" t="s">
        <v>110</v>
      </c>
      <c r="E98" t="s">
        <v>141</v>
      </c>
      <c r="G98" s="2" t="e">
        <f t="shared" si="10"/>
        <v>#DIV/0!</v>
      </c>
      <c r="H98">
        <v>15000</v>
      </c>
      <c r="I98">
        <f t="shared" si="9"/>
        <v>46875000</v>
      </c>
      <c r="J98" s="7" t="e">
        <f t="shared" si="12"/>
        <v>#DIV/0!</v>
      </c>
      <c r="L98" s="8" t="e">
        <f t="shared" si="11"/>
        <v>#DIV/0!</v>
      </c>
      <c r="M98">
        <v>67</v>
      </c>
    </row>
    <row r="99" spans="1:13" x14ac:dyDescent="0.2">
      <c r="A99" s="20"/>
      <c r="B99" t="s">
        <v>175</v>
      </c>
      <c r="C99" t="s">
        <v>176</v>
      </c>
      <c r="E99" t="s">
        <v>141</v>
      </c>
      <c r="G99" s="2" t="e">
        <f t="shared" si="10"/>
        <v>#DIV/0!</v>
      </c>
      <c r="H99">
        <v>1100</v>
      </c>
      <c r="I99">
        <f t="shared" si="9"/>
        <v>3437500</v>
      </c>
      <c r="J99" s="7" t="e">
        <f t="shared" si="12"/>
        <v>#DIV/0!</v>
      </c>
      <c r="K99" s="9"/>
      <c r="L99" s="8" t="e">
        <f t="shared" si="11"/>
        <v>#DIV/0!</v>
      </c>
      <c r="M99">
        <v>68</v>
      </c>
    </row>
    <row r="100" spans="1:13" x14ac:dyDescent="0.2">
      <c r="A100" s="20"/>
      <c r="B100" t="s">
        <v>56</v>
      </c>
      <c r="C100" t="s">
        <v>125</v>
      </c>
      <c r="E100" t="s">
        <v>141</v>
      </c>
      <c r="G100" s="2" t="e">
        <f t="shared" si="10"/>
        <v>#DIV/0!</v>
      </c>
      <c r="H100">
        <v>400</v>
      </c>
      <c r="I100">
        <f t="shared" si="9"/>
        <v>1250000</v>
      </c>
      <c r="J100" s="7" t="e">
        <f t="shared" si="12"/>
        <v>#DIV/0!</v>
      </c>
      <c r="K100" s="9"/>
      <c r="L100" s="8" t="e">
        <f t="shared" si="11"/>
        <v>#DIV/0!</v>
      </c>
      <c r="M100">
        <v>69</v>
      </c>
    </row>
    <row r="101" spans="1:13" x14ac:dyDescent="0.2">
      <c r="A101" s="20"/>
      <c r="B101" t="s">
        <v>177</v>
      </c>
      <c r="C101" t="s">
        <v>122</v>
      </c>
      <c r="E101" t="s">
        <v>141</v>
      </c>
      <c r="G101" s="2" t="e">
        <f t="shared" si="10"/>
        <v>#DIV/0!</v>
      </c>
      <c r="H101">
        <v>312000</v>
      </c>
      <c r="I101">
        <f t="shared" si="9"/>
        <v>975000000</v>
      </c>
      <c r="J101" s="7" t="e">
        <f t="shared" si="12"/>
        <v>#DIV/0!</v>
      </c>
      <c r="L101" s="8" t="e">
        <f t="shared" si="11"/>
        <v>#DIV/0!</v>
      </c>
      <c r="M101">
        <v>70</v>
      </c>
    </row>
    <row r="102" spans="1:13" x14ac:dyDescent="0.2">
      <c r="J102" s="7"/>
      <c r="L102" s="8"/>
    </row>
    <row r="103" spans="1:13" x14ac:dyDescent="0.2">
      <c r="H103" t="s">
        <v>157</v>
      </c>
      <c r="I103" t="s">
        <v>149</v>
      </c>
    </row>
    <row r="104" spans="1:13" x14ac:dyDescent="0.2">
      <c r="A104" t="s">
        <v>163</v>
      </c>
      <c r="H104" t="s">
        <v>153</v>
      </c>
      <c r="I104">
        <v>2500</v>
      </c>
      <c r="J104" t="s">
        <v>154</v>
      </c>
    </row>
    <row r="105" spans="1:13" x14ac:dyDescent="0.2">
      <c r="A105" t="s">
        <v>164</v>
      </c>
      <c r="H105" t="s">
        <v>155</v>
      </c>
      <c r="I105">
        <v>1.25</v>
      </c>
      <c r="J105" t="s">
        <v>156</v>
      </c>
    </row>
    <row r="106" spans="1:13" x14ac:dyDescent="0.2">
      <c r="A106" t="s">
        <v>180</v>
      </c>
      <c r="G106"/>
    </row>
    <row r="108" spans="1:13" x14ac:dyDescent="0.2">
      <c r="A108" t="s">
        <v>181</v>
      </c>
    </row>
    <row r="109" spans="1:13" x14ac:dyDescent="0.2">
      <c r="G109"/>
    </row>
    <row r="110" spans="1:13" x14ac:dyDescent="0.2">
      <c r="G110"/>
    </row>
  </sheetData>
  <mergeCells count="3">
    <mergeCell ref="A30:A101"/>
    <mergeCell ref="A3:A25"/>
    <mergeCell ref="M16:T28"/>
  </mergeCells>
  <phoneticPr fontId="2"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2"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I25" sqref="I25"/>
    </sheetView>
  </sheetViews>
  <sheetFormatPr defaultRowHeight="12.75" x14ac:dyDescent="0.2"/>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Anrikning </vt:lpstr>
      <vt:lpstr>Blad2</vt:lpstr>
      <vt:lpstr>Blad3</vt:lpstr>
    </vt:vector>
  </TitlesOfParts>
  <Company>Envisys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Bengt Hansson</dc:creator>
  <cp:lastModifiedBy>Anna Vestling</cp:lastModifiedBy>
  <cp:lastPrinted>2012-02-21T12:00:34Z</cp:lastPrinted>
  <dcterms:created xsi:type="dcterms:W3CDTF">2008-01-23T12:58:50Z</dcterms:created>
  <dcterms:modified xsi:type="dcterms:W3CDTF">2018-03-12T13:52:29Z</dcterms:modified>
</cp:coreProperties>
</file>